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officeDocument/2006/relationships/custom-properties" Target="docProps/custom.xml" /><Relationship Id="rId4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>
  <workbookPr autoCompressPictures="1"/>
  <bookViews>
    <workbookView tabRatio="600"/>
  </bookViews>
  <sheets>
    <sheet name="总预算表" sheetId="1" r:id="rId3"/>
    <sheet name="建筑工程预算表" sheetId="2" r:id="rId4"/>
    <sheet name="施工临时工程预算表" sheetId="3" r:id="rId5"/>
    <sheet name="建筑工程单价分析表" sheetId="4" r:id="rId6"/>
    <sheet name="主要材料量汇总计算表" sheetId="5" r:id="rId7"/>
  </sheets>
</workbook>
</file>

<file path=xl/sharedStrings.xml><?xml version="1.0" encoding="utf-8"?>
<sst xmlns="http://schemas.openxmlformats.org/spreadsheetml/2006/main" count="1424" uniqueCount="237">
  <si>
    <t xml:space="preserve">总预算表</t>
  </si>
  <si>
    <t xml:space="preserve">单位:元</t>
  </si>
  <si>
    <t xml:space="preserve">编号</t>
  </si>
  <si>
    <t xml:space="preserve">工程或费用名称</t>
  </si>
  <si>
    <t xml:space="preserve">建安工程费</t>
  </si>
  <si>
    <t xml:space="preserve">设备购置费</t>
  </si>
  <si>
    <t xml:space="preserve">独立费用</t>
  </si>
  <si>
    <t xml:space="preserve">合价</t>
  </si>
  <si>
    <t xml:space="preserve">占一至五部
分百分率(%)</t>
  </si>
  <si>
    <t xml:space="preserve">第一部分 建筑工程</t>
  </si>
  <si>
    <t xml:space="preserve">(一)</t>
  </si>
  <si>
    <t xml:space="preserve">排洪沟工程</t>
  </si>
  <si>
    <t xml:space="preserve">(二)</t>
  </si>
  <si>
    <t xml:space="preserve">挡墙工程</t>
  </si>
  <si>
    <t xml:space="preserve">第二部分 机电设备及安装工程</t>
  </si>
  <si>
    <t xml:space="preserve">第三部分 金属结构设备及安装工程</t>
  </si>
  <si>
    <t xml:space="preserve">第四部分 施工临时工程</t>
  </si>
  <si>
    <t xml:space="preserve">施工导流</t>
  </si>
  <si>
    <t xml:space="preserve">施工房屋建筑工程</t>
  </si>
  <si>
    <t xml:space="preserve">其它施工临时工程</t>
  </si>
  <si>
    <t xml:space="preserve">安全生产费</t>
  </si>
  <si>
    <t xml:space="preserve">第五部分 独立费用</t>
  </si>
  <si>
    <t xml:space="preserve">一至五部分投资合计</t>
  </si>
  <si>
    <t xml:space="preserve">基本预备费</t>
  </si>
  <si>
    <t xml:space="preserve">静态总投资</t>
  </si>
  <si>
    <t xml:space="preserve">价差预备费</t>
  </si>
  <si>
    <t xml:space="preserve">建设期融资利息</t>
  </si>
  <si>
    <t xml:space="preserve">总投资</t>
  </si>
  <si>
    <t xml:space="preserve">建筑工程预算表</t>
  </si>
  <si>
    <t xml:space="preserve">名称</t>
  </si>
  <si>
    <t xml:space="preserve">单位</t>
  </si>
  <si>
    <t xml:space="preserve">数量</t>
  </si>
  <si>
    <t xml:space="preserve">单价(元)</t>
  </si>
  <si>
    <t xml:space="preserve">合价(元)</t>
  </si>
  <si>
    <t xml:space="preserve">备注</t>
  </si>
  <si>
    <t xml:space="preserve">人工清淤外运5km</t>
  </si>
  <si>
    <t xml:space="preserve">m3</t>
  </si>
  <si>
    <t xml:space="preserve">碎石土回填(人工级配碎石含量30%）</t>
  </si>
  <si>
    <t xml:space="preserve">10cm厚碎石垫层</t>
  </si>
  <si>
    <t xml:space="preserve">C20底板混凝土</t>
  </si>
  <si>
    <t xml:space="preserve">C20沟壁底膨胀混凝土浇筑（内加5%膨胀剂）</t>
  </si>
  <si>
    <t xml:space="preserve">沥青杉木板伸缩缝</t>
  </si>
  <si>
    <t xml:space="preserve">m2</t>
  </si>
  <si>
    <t xml:space="preserve">渣场处置费（暂定价）</t>
  </si>
  <si>
    <t xml:space="preserve">人工开挖运原有砌石坡底</t>
  </si>
  <si>
    <t xml:space="preserve">人工挖运石渣</t>
  </si>
  <si>
    <t xml:space="preserve">挡墙墙背回填土石方</t>
  </si>
  <si>
    <t xml:space="preserve">土石方余方外运5km</t>
  </si>
  <si>
    <t xml:space="preserve">C20混凝土基础</t>
  </si>
  <si>
    <t xml:space="preserve">C20混凝土墙身</t>
  </si>
  <si>
    <t xml:space="preserve">钢筋制安</t>
  </si>
  <si>
    <t xml:space="preserve">t</t>
  </si>
  <si>
    <t xml:space="preserve">块石回填</t>
  </si>
  <si>
    <t xml:space="preserve">DN100PVC管排水孔</t>
  </si>
  <si>
    <t xml:space="preserve">m</t>
  </si>
  <si>
    <t xml:space="preserve">碎石反滤包</t>
  </si>
  <si>
    <t xml:space="preserve">施工临时工程预算表</t>
  </si>
  <si>
    <t xml:space="preserve">土石围堰填筑</t>
  </si>
  <si>
    <t xml:space="preserve">土石围堰拆除</t>
  </si>
  <si>
    <t xml:space="preserve">施工排水</t>
  </si>
  <si>
    <t xml:space="preserve">工时</t>
  </si>
  <si>
    <t xml:space="preserve">施工仓库</t>
  </si>
  <si>
    <t xml:space="preserve">办公福利建筑（租用）</t>
  </si>
  <si>
    <t xml:space="preserve">%</t>
  </si>
  <si>
    <t xml:space="preserve">建筑工程单价分析表</t>
  </si>
  <si>
    <t xml:space="preserve">项目编号：A.1.1</t>
  </si>
  <si>
    <t xml:space="preserve">项目名称：人工清淤外运5km</t>
  </si>
  <si>
    <t xml:space="preserve">单位：100m3</t>
  </si>
  <si>
    <t xml:space="preserve">定额：Y10022+Y10469</t>
  </si>
  <si>
    <t xml:space="preserve">施工方法：挖装、重运、卸除、空回、洗刷工具；挖、装、运、卸、空回；</t>
  </si>
  <si>
    <t xml:space="preserve">一</t>
  </si>
  <si>
    <t xml:space="preserve">直接费</t>
  </si>
  <si>
    <t xml:space="preserve">元</t>
  </si>
  <si>
    <t xml:space="preserve">基本直接费</t>
  </si>
  <si>
    <t xml:space="preserve">人工费</t>
  </si>
  <si>
    <t xml:space="preserve">工长</t>
  </si>
  <si>
    <t xml:space="preserve">初级工</t>
  </si>
  <si>
    <t xml:space="preserve">材料费</t>
  </si>
  <si>
    <t xml:space="preserve">机械使用费</t>
  </si>
  <si>
    <t xml:space="preserve">单斗挖掘机 油动 1m3</t>
  </si>
  <si>
    <t xml:space="preserve">台时</t>
  </si>
  <si>
    <t xml:space="preserve">推土机 59kW</t>
  </si>
  <si>
    <t xml:space="preserve">自卸汽车 10t</t>
  </si>
  <si>
    <t xml:space="preserve">其他费用</t>
  </si>
  <si>
    <t xml:space="preserve">其他直接费</t>
  </si>
  <si>
    <t xml:space="preserve">二</t>
  </si>
  <si>
    <t xml:space="preserve">间接费</t>
  </si>
  <si>
    <t xml:space="preserve">三</t>
  </si>
  <si>
    <t xml:space="preserve">利润</t>
  </si>
  <si>
    <t xml:space="preserve">四</t>
  </si>
  <si>
    <t xml:space="preserve">价差</t>
  </si>
  <si>
    <t xml:space="preserve">柴油</t>
  </si>
  <si>
    <t xml:space="preserve">kg</t>
  </si>
  <si>
    <t xml:space="preserve">五</t>
  </si>
  <si>
    <t xml:space="preserve">税金</t>
  </si>
  <si>
    <t xml:space="preserve">六</t>
  </si>
  <si>
    <t xml:space="preserve">小计</t>
  </si>
  <si>
    <t xml:space="preserve">合计</t>
  </si>
  <si>
    <t xml:space="preserve">项目编号：A.1.2</t>
  </si>
  <si>
    <t xml:space="preserve">项目名称：碎石土回填(人工级配碎石含量30%）</t>
  </si>
  <si>
    <t xml:space="preserve">定额：Y10551</t>
  </si>
  <si>
    <t xml:space="preserve">施工方法：包括5m内取土、倒土、平土、洒水、夯实(干密度1.6以下)；</t>
  </si>
  <si>
    <t xml:space="preserve">碎石</t>
  </si>
  <si>
    <t xml:space="preserve">蛙式夯实机 2.8kW</t>
  </si>
  <si>
    <t xml:space="preserve">项目编号：A.1.3</t>
  </si>
  <si>
    <t xml:space="preserve">项目名称：10cm厚碎石垫层</t>
  </si>
  <si>
    <t xml:space="preserve">定额：Y50075</t>
  </si>
  <si>
    <t xml:space="preserve">施工方法：修坡、压实；</t>
  </si>
  <si>
    <t xml:space="preserve">项目编号：A.1.4</t>
  </si>
  <si>
    <t xml:space="preserve">项目名称：C20底板混凝土</t>
  </si>
  <si>
    <t xml:space="preserve">定额：Y30276+(Y30392+Y30393×2.5)×1.03</t>
  </si>
  <si>
    <t xml:space="preserve">施工方法：凿毛、冲洗、清仓、浇筑、振捣、养护、值班；人工装、运、卸、清洗；</t>
  </si>
  <si>
    <t xml:space="preserve">高级工</t>
  </si>
  <si>
    <t xml:space="preserve">中级工</t>
  </si>
  <si>
    <t xml:space="preserve">水</t>
  </si>
  <si>
    <t xml:space="preserve">锯材</t>
  </si>
  <si>
    <t xml:space="preserve">电焊条</t>
  </si>
  <si>
    <t xml:space="preserve">卡扣件</t>
  </si>
  <si>
    <t xml:space="preserve">铁钉</t>
  </si>
  <si>
    <t xml:space="preserve">铁件</t>
  </si>
  <si>
    <t xml:space="preserve">铁件及预埋件</t>
  </si>
  <si>
    <t xml:space="preserve">型钢</t>
  </si>
  <si>
    <t xml:space="preserve">组合钢模板</t>
  </si>
  <si>
    <t xml:space="preserve">商品混凝土 C20</t>
  </si>
  <si>
    <t xml:space="preserve">胶轮架子车</t>
  </si>
  <si>
    <t xml:space="preserve">振动器 插入式 2.2kW</t>
  </si>
  <si>
    <t xml:space="preserve">风(砂)水枪 6m3/min</t>
  </si>
  <si>
    <t xml:space="preserve">载重汽车 5t</t>
  </si>
  <si>
    <t xml:space="preserve">载重汽车 10t</t>
  </si>
  <si>
    <t xml:space="preserve">履带起重机 油动 5t</t>
  </si>
  <si>
    <t xml:space="preserve">汽车起重机 5t</t>
  </si>
  <si>
    <t xml:space="preserve">电焊机 直流 30kW</t>
  </si>
  <si>
    <t xml:space="preserve">汽油</t>
  </si>
  <si>
    <t xml:space="preserve">项目编号：A.1.5</t>
  </si>
  <si>
    <t xml:space="preserve">项目名称：C20沟壁底膨胀混凝土浇筑（内加5%膨胀剂）</t>
  </si>
  <si>
    <t xml:space="preserve">定额：Y30153+(Y30392+Y30393×2.5)×1.03</t>
  </si>
  <si>
    <t xml:space="preserve">钢滑模</t>
  </si>
  <si>
    <t xml:space="preserve">商品混凝土 C20（5%膨胀剂）</t>
  </si>
  <si>
    <t xml:space="preserve">项目编号：A.1.6</t>
  </si>
  <si>
    <t xml:space="preserve">项目名称：沥青杉木板伸缩缝</t>
  </si>
  <si>
    <t xml:space="preserve">单位：100m2</t>
  </si>
  <si>
    <t xml:space="preserve">定额：Y30558</t>
  </si>
  <si>
    <t xml:space="preserve">施工方法：木板制作、熔化、涂沥青、安装；</t>
  </si>
  <si>
    <t xml:space="preserve">沥青</t>
  </si>
  <si>
    <t xml:space="preserve">木柴</t>
  </si>
  <si>
    <t xml:space="preserve">项目编号：A.2.1</t>
  </si>
  <si>
    <t xml:space="preserve">项目名称：人工开挖运原有砌石坡底</t>
  </si>
  <si>
    <t xml:space="preserve">定额：(Y21108+Y21111×13)+Y50082</t>
  </si>
  <si>
    <t xml:space="preserve">施工方法：撬移、解小、装运、卸除、空回、平场；拆除、清理、堆放；</t>
  </si>
  <si>
    <t xml:space="preserve">项目编号：A.2.2</t>
  </si>
  <si>
    <t xml:space="preserve">项目名称：人工挖运石渣</t>
  </si>
  <si>
    <t xml:space="preserve">定额：Y21108+Y21111×13</t>
  </si>
  <si>
    <t xml:space="preserve">施工方法：撬移、解小、装运、卸除、空回、平场；</t>
  </si>
  <si>
    <t xml:space="preserve">项目编号：A.2.3</t>
  </si>
  <si>
    <t xml:space="preserve">项目名称：挡墙墙背回填土石方</t>
  </si>
  <si>
    <t xml:space="preserve">项目编号：A.2.4</t>
  </si>
  <si>
    <t xml:space="preserve">项目名称：土石方余方外运5km</t>
  </si>
  <si>
    <t xml:space="preserve">定额：Y21177</t>
  </si>
  <si>
    <t xml:space="preserve">施工方法：挖装、运输、卸除、空回；</t>
  </si>
  <si>
    <t xml:space="preserve">推土机 88kW</t>
  </si>
  <si>
    <t xml:space="preserve">项目编号：A.2.6</t>
  </si>
  <si>
    <t xml:space="preserve">项目名称：C20混凝土基础</t>
  </si>
  <si>
    <t xml:space="preserve">定额：Y30258+Y30353×1.03+Y30389×1.03</t>
  </si>
  <si>
    <t xml:space="preserve">施工方法：凿毛、冲洗、清仓、浇筑、振捣、养护、值班；搅拌、出料、清洗；人工装、运、卸、清洗；</t>
  </si>
  <si>
    <t xml:space="preserve">纯混凝土 C20 水泥强度32.5 2级配 水灰比0.55</t>
  </si>
  <si>
    <t xml:space="preserve">混凝土搅拌机 0.8m3</t>
  </si>
  <si>
    <t xml:space="preserve">振动器 变频机组 4.5kVA</t>
  </si>
  <si>
    <t xml:space="preserve">水泥 32.5</t>
  </si>
  <si>
    <t xml:space="preserve">卵石40mm</t>
  </si>
  <si>
    <t xml:space="preserve">中砂</t>
  </si>
  <si>
    <t xml:space="preserve">项目编号：A.2.7</t>
  </si>
  <si>
    <t xml:space="preserve">项目名称：C20混凝土墙身</t>
  </si>
  <si>
    <t xml:space="preserve">定额：Y30260+Y30353×1.03+Y30389×1.03</t>
  </si>
  <si>
    <t xml:space="preserve">项目编号：A.2.8</t>
  </si>
  <si>
    <t xml:space="preserve">项目名称：钢筋制安</t>
  </si>
  <si>
    <t xml:space="preserve">单位：t</t>
  </si>
  <si>
    <t xml:space="preserve">定额：Y30571</t>
  </si>
  <si>
    <t xml:space="preserve">施工方法：回直、切断、弯曲、焊接、绑扎、加工场至施工场地运输；</t>
  </si>
  <si>
    <t xml:space="preserve">钢筋</t>
  </si>
  <si>
    <t xml:space="preserve">铁丝</t>
  </si>
  <si>
    <t xml:space="preserve">电焊机 交流 25kVA</t>
  </si>
  <si>
    <t xml:space="preserve">对焊机 电阻型 150kVA</t>
  </si>
  <si>
    <t xml:space="preserve">钢筋弯曲机 Φ6～40mm</t>
  </si>
  <si>
    <t xml:space="preserve">钢筋调直机 4-14kW</t>
  </si>
  <si>
    <t xml:space="preserve">钢筋切断机 20kW</t>
  </si>
  <si>
    <t xml:space="preserve">项目编号：A.2.9</t>
  </si>
  <si>
    <t xml:space="preserve">项目名称：块石回填</t>
  </si>
  <si>
    <t xml:space="preserve">定额：G50079</t>
  </si>
  <si>
    <t xml:space="preserve">施工方法：人工装、运、卸、抛投、整平；</t>
  </si>
  <si>
    <t xml:space="preserve">块石</t>
  </si>
  <si>
    <t xml:space="preserve">项目编号：A.2.10</t>
  </si>
  <si>
    <t xml:space="preserve">项目编号：A.2.11</t>
  </si>
  <si>
    <t xml:space="preserve">项目名称：DN100PVC管排水孔</t>
  </si>
  <si>
    <t xml:space="preserve">单位：10m</t>
  </si>
  <si>
    <t xml:space="preserve">定额：DC0703借</t>
  </si>
  <si>
    <t xml:space="preserve">施工方法：1.泄水孔：清孔；涂沥青；绑扎；地漏安装等。2.排水管：划线、截料；打眼钻孔；安装管箍、集水斗、PVC管、接口涂胶等；</t>
  </si>
  <si>
    <t xml:space="preserve">PVC管 Φ100</t>
  </si>
  <si>
    <t xml:space="preserve">其他材料费</t>
  </si>
  <si>
    <t xml:space="preserve">项目编号：A.2.12</t>
  </si>
  <si>
    <t xml:space="preserve">项目名称：碎石反滤包</t>
  </si>
  <si>
    <t xml:space="preserve">单位：10m3</t>
  </si>
  <si>
    <t xml:space="preserve">定额：AD0190借</t>
  </si>
  <si>
    <t xml:space="preserve">施工方法：挖沟、清沟、配料、铺筑、整形、场内水平运输；</t>
  </si>
  <si>
    <t xml:space="preserve">碎石 5～40</t>
  </si>
  <si>
    <t xml:space="preserve">项目编号：D.1.1</t>
  </si>
  <si>
    <t xml:space="preserve">项目名称：土石围堰填筑</t>
  </si>
  <si>
    <t xml:space="preserve">定额：Y10009+Y10551</t>
  </si>
  <si>
    <t xml:space="preserve">施工方法：挖土、装车、重运、卸车、空回；包括5m内取土、倒土、平土、洒水、夯实(干密度1.6以下)；</t>
  </si>
  <si>
    <t xml:space="preserve">项目编号：D.1.2</t>
  </si>
  <si>
    <t xml:space="preserve">项目名称：土石围堰拆除</t>
  </si>
  <si>
    <t xml:space="preserve">定额：Y80011</t>
  </si>
  <si>
    <t xml:space="preserve">施工方法：挖、运0.5km,卸、清理；</t>
  </si>
  <si>
    <t xml:space="preserve">单斗挖掘机 液压 1.6m3</t>
  </si>
  <si>
    <t xml:space="preserve">自卸汽车 8t</t>
  </si>
  <si>
    <t xml:space="preserve">项目编号：D.1.3</t>
  </si>
  <si>
    <t xml:space="preserve">项目名称：施工排水</t>
  </si>
  <si>
    <t xml:space="preserve">单位：工时</t>
  </si>
  <si>
    <t xml:space="preserve">定额：JX7046</t>
  </si>
  <si>
    <t xml:space="preserve">施工方法：</t>
  </si>
  <si>
    <t xml:space="preserve">电</t>
  </si>
  <si>
    <t xml:space="preserve">kw.h</t>
  </si>
  <si>
    <t xml:space="preserve">机械费</t>
  </si>
  <si>
    <t xml:space="preserve">折旧费</t>
  </si>
  <si>
    <t xml:space="preserve">修理及替换设备费</t>
  </si>
  <si>
    <t xml:space="preserve">安装拆卸费</t>
  </si>
  <si>
    <t xml:space="preserve">主要材料量汇总表</t>
  </si>
  <si>
    <t xml:space="preserve">水泥(t)</t>
  </si>
  <si>
    <t xml:space="preserve">钢筋(t)</t>
  </si>
  <si>
    <t xml:space="preserve">钢材(t)</t>
  </si>
  <si>
    <t xml:space="preserve">木材(m3)</t>
  </si>
  <si>
    <t xml:space="preserve">炸药(t)</t>
  </si>
  <si>
    <t xml:space="preserve">砂(m3)</t>
  </si>
  <si>
    <t xml:space="preserve">碎石(m3)</t>
  </si>
  <si>
    <t xml:space="preserve">块石(m3)</t>
  </si>
  <si>
    <t xml:space="preserve">汽油(t)</t>
  </si>
  <si>
    <t xml:space="preserve">柴油(t)</t>
  </si>
  <si>
    <t xml:space="preserve">商混(m3)</t>
  </si>
</sst>
</file>

<file path=xl/styles.xml><?xml version="1.0" encoding="utf-8"?>
<styleSheet xmlns="http://schemas.openxmlformats.org/spreadsheetml/2006/main">
  <numFmts count="4">
    <numFmt numFmtId="165" formatCode="0.0"/>
    <numFmt numFmtId="166" formatCode="0.000"/>
    <numFmt numFmtId="167" formatCode="0.0000"/>
    <numFmt numFmtId="168" formatCode="0.00000"/>
  </numFmts>
  <fonts count="6">
    <font>
      <sz val="11"/>
      <color indexed="8"/>
      <name val="宋体"/>
      <family val="3"/>
      <scheme val="none"/>
    </font>
    <font>
      <b/>
      <sz val="23"/>
      <color indexed="8"/>
      <name val="宋体"/>
    </font>
    <font>
      <sz val="9"/>
      <color indexed="8"/>
      <name val="宋体"/>
    </font>
    <font>
      <sz val="10"/>
      <color indexed="8"/>
      <name val="宋体"/>
    </font>
    <font>
      <sz val="8"/>
      <color indexed="8"/>
      <name val="宋体"/>
    </font>
    <font>
      <sz val="12"/>
      <color indexed="8"/>
      <name val="宋体"/>
    </font>
  </fonts>
  <fills count="4">
    <fill>
      <patternFill patternType="none"/>
    </fill>
    <fill>
      <patternFill patternType="darkGray"/>
    </fill>
    <fill>
      <patternFill patternType="solid"/>
    </fill>
    <fill>
      <patternFill patternType="solid">
        <fgColor indexed="9"/>
      </patternFill>
    </fill>
  </fills>
  <borders count="45">
    <border>
      <left/>
      <right/>
      <top/>
      <bottom/>
      <diagonal/>
    </border>
    <border/>
    <border/>
    <border/>
    <border/>
    <border>
      <left style="medium"/>
      <right style="thin"/>
      <top style="medium"/>
      <bottom style="thin"/>
    </border>
    <border>
      <left style="thin"/>
      <right style="thin"/>
      <top style="medium"/>
      <bottom style="thin"/>
    </border>
    <border>
      <left style="thin"/>
      <right style="medium"/>
      <top style="medium"/>
      <bottom style="thin"/>
    </border>
    <border>
      <left style="medium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medium"/>
      <top style="thin"/>
      <bottom style="thin"/>
    </border>
    <border>
      <left style="thin"/>
      <right style="medium"/>
      <top style="thin"/>
      <bottom style="thin"/>
    </border>
    <border>
      <left style="thin"/>
      <right style="medium"/>
      <top style="thin"/>
      <bottom style="thin"/>
    </border>
    <border>
      <left style="medium"/>
      <right style="thin"/>
      <top style="thin"/>
      <bottom style="medium"/>
    </border>
    <border>
      <left style="thin"/>
      <right style="thin"/>
      <top style="thin"/>
      <bottom style="medium"/>
    </border>
    <border>
      <left style="thin"/>
      <right style="thin"/>
      <top style="thin"/>
      <bottom style="medium"/>
    </border>
    <border>
      <left style="thin"/>
      <right style="medium"/>
      <top style="thin"/>
      <bottom style="medium"/>
    </border>
    <border/>
    <border>
      <left style="thin"/>
      <right style="thin"/>
      <top style="thin"/>
      <bottom style="thin"/>
    </border>
    <border>
      <left style="thin"/>
      <right style="medium"/>
      <top style="thin"/>
      <bottom style="thin"/>
    </border>
    <border>
      <left style="medium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medium"/>
    </border>
    <border>
      <left style="thin"/>
      <right style="medium"/>
      <top style="thin"/>
      <bottom style="medium"/>
    </border>
    <border/>
    <border/>
    <border/>
    <border/>
    <border/>
    <border>
      <left style="medium"/>
      <right style="medium"/>
      <top style="medium"/>
      <bottom style="thin"/>
    </border>
    <border>
      <left style="thin"/>
      <right style="thin"/>
      <top style="medium"/>
      <bottom style="thin"/>
    </border>
    <border>
      <left style="thin"/>
      <right style="thin"/>
      <top style="medium"/>
      <bottom style="thin"/>
    </border>
    <border>
      <left style="thin"/>
      <right style="medium"/>
      <top style="medium"/>
      <bottom style="thin"/>
    </border>
    <border>
      <left style="medium"/>
      <right style="medium"/>
      <top style="thin"/>
      <bottom style="thin"/>
    </border>
    <border>
      <left style="thin"/>
      <right style="medium"/>
      <top style="thin"/>
      <bottom style="thin"/>
    </border>
    <border>
      <left style="thin"/>
      <right style="medium"/>
      <top style="thin"/>
      <bottom style="thin"/>
    </border>
    <border>
      <left style="thin"/>
      <right style="thin"/>
      <top style="thin"/>
      <bottom style="thin"/>
    </border>
    <border>
      <left style="thin"/>
      <right style="medium"/>
      <top style="thin"/>
      <bottom style="medium"/>
    </border>
    <border>
      <left style="thin"/>
      <right style="thin"/>
      <top style="thin"/>
      <bottom style="thin"/>
    </border>
    <border>
      <left style="thin"/>
      <right style="medium"/>
      <top style="thin"/>
      <bottom style="thin"/>
    </border>
    <border>
      <left style="medium"/>
      <right style="thin"/>
      <top style="thin"/>
      <bottom style="medium"/>
    </border>
  </borders>
  <cellStyleXfs count="1">
    <xf numFmtId="0" fontId="0" fillId="0" borderId="0" xfId="0" applyAlignment="0"/>
  </cellStyleXfs>
  <cellXfs count="45">
    <xf numFmtId="0" fontId="0" fillId="0" borderId="0" xfId="0" applyAlignment="0"/>
    <xf numFmtId="0" fontId="1" fillId="3" borderId="1" xfId="0" applyNumberFormat="1" applyFont="1" applyBorder="1" applyFill="1" applyAlignment="0">
      <alignment horizontal="center" vertical="center" wrapText="1"/>
    </xf>
    <xf numFmtId="0" fontId="2" fillId="3" borderId="1" xfId="0" applyNumberFormat="1" applyFont="1" applyBorder="1" applyFill="1" applyAlignment="0">
      <alignment horizontal="left" vertical="center" wrapText="1"/>
    </xf>
    <xf numFmtId="0" fontId="2" fillId="3" borderId="1" xfId="0" applyNumberFormat="1" applyFont="1" applyBorder="1" applyFill="1" applyAlignment="0">
      <alignment horizontal="center" vertical="center" wrapText="1"/>
    </xf>
    <xf numFmtId="0" fontId="2" fillId="3" borderId="1" xfId="0" applyNumberFormat="1" applyFont="1" applyBorder="1" applyFill="1" applyAlignment="0">
      <alignment horizontal="right" vertical="center" wrapText="1"/>
    </xf>
    <xf numFmtId="0" fontId="2" fillId="3" borderId="5" xfId="0" applyNumberFormat="1" applyFont="1" applyBorder="1" applyFill="1" applyAlignment="0">
      <alignment horizontal="center" vertical="center" wrapText="1"/>
    </xf>
    <xf numFmtId="0" fontId="2" fillId="3" borderId="6" xfId="0" applyNumberFormat="1" applyFont="1" applyBorder="1" applyFill="1" applyAlignment="0">
      <alignment horizontal="center" vertical="center" wrapText="1"/>
    </xf>
    <xf numFmtId="0" fontId="2" fillId="3" borderId="7" xfId="0" applyNumberFormat="1" applyFont="1" applyBorder="1" applyFill="1" applyAlignment="0">
      <alignment horizontal="center" vertical="center" wrapText="1"/>
    </xf>
    <xf numFmtId="0" fontId="2" fillId="3" borderId="8" xfId="0" applyNumberFormat="1" applyFont="1" applyBorder="1" applyFill="1" applyAlignment="0">
      <alignment horizontal="center" vertical="center" wrapText="1"/>
    </xf>
    <xf numFmtId="0" fontId="2" fillId="3" borderId="9" xfId="0" applyNumberFormat="1" applyFont="1" applyBorder="1" applyFill="1" applyAlignment="0">
      <alignment horizontal="left" vertical="center" wrapText="1"/>
    </xf>
    <xf numFmtId="2" fontId="2" fillId="3" borderId="9" xfId="0" applyNumberFormat="1" applyFont="1" applyBorder="1" applyFill="1" applyAlignment="0">
      <alignment horizontal="right" vertical="center" wrapText="1"/>
    </xf>
    <xf numFmtId="0" fontId="2" fillId="3" borderId="9" xfId="0" applyNumberFormat="1" applyFont="1" applyBorder="1" applyFill="1" applyAlignment="0">
      <alignment horizontal="right" vertical="center" wrapText="1"/>
    </xf>
    <xf numFmtId="10" fontId="2" fillId="3" borderId="12" xfId="0" applyNumberFormat="1" applyFont="1" applyBorder="1" applyFill="1" applyAlignment="0">
      <alignment horizontal="right" vertical="center" wrapText="1"/>
    </xf>
    <xf numFmtId="0" fontId="2" fillId="3" borderId="12" xfId="0" applyNumberFormat="1" applyFont="1" applyBorder="1" applyFill="1" applyAlignment="0">
      <alignment horizontal="right" vertical="center" wrapText="1"/>
    </xf>
    <xf numFmtId="9" fontId="2" fillId="3" borderId="12" xfId="0" applyNumberFormat="1" applyFont="1" applyBorder="1" applyFill="1" applyAlignment="0">
      <alignment horizontal="right" vertical="center" wrapText="1"/>
    </xf>
    <xf numFmtId="0" fontId="2" fillId="3" borderId="15" xfId="0" applyNumberFormat="1" applyFont="1" applyBorder="1" applyFill="1" applyAlignment="0">
      <alignment horizontal="center" vertical="center" wrapText="1"/>
    </xf>
    <xf numFmtId="0" fontId="2" fillId="3" borderId="16" xfId="0" applyNumberFormat="1" applyFont="1" applyBorder="1" applyFill="1" applyAlignment="0">
      <alignment horizontal="left" vertical="center" wrapText="1"/>
    </xf>
    <xf numFmtId="0" fontId="2" fillId="3" borderId="16" xfId="0" applyNumberFormat="1" applyFont="1" applyBorder="1" applyFill="1" applyAlignment="0">
      <alignment horizontal="right" vertical="center" wrapText="1"/>
    </xf>
    <xf numFmtId="0" fontId="2" fillId="3" borderId="18" xfId="0" applyNumberFormat="1" applyFont="1" applyBorder="1" applyFill="1" applyAlignment="0">
      <alignment horizontal="right" vertical="center" wrapText="1"/>
    </xf>
    <xf numFmtId="0" fontId="2" fillId="3" borderId="1" xfId="0" applyNumberFormat="1" applyFont="1" applyBorder="1" applyFill="1" applyAlignment="0">
      <alignment horizontal="center" wrapText="1"/>
    </xf>
    <xf numFmtId="0" fontId="2" fillId="3" borderId="9" xfId="0" applyNumberFormat="1" applyFont="1" applyBorder="1" applyFill="1" applyAlignment="0">
      <alignment horizontal="center" vertical="center" wrapText="1"/>
    </xf>
    <xf numFmtId="0" fontId="2" fillId="3" borderId="12" xfId="0" applyNumberFormat="1" applyFont="1" applyBorder="1" applyFill="1" applyAlignment="0">
      <alignment horizontal="left" vertical="center" wrapText="1"/>
    </xf>
    <xf numFmtId="1" fontId="2" fillId="3" borderId="8" xfId="0" applyNumberFormat="1" applyFont="1" applyBorder="1" applyFill="1" applyAlignment="0">
      <alignment horizontal="center" vertical="center" wrapText="1"/>
    </xf>
    <xf numFmtId="165" fontId="2" fillId="3" borderId="9" xfId="0" applyNumberFormat="1" applyFont="1" applyBorder="1" applyFill="1" applyAlignment="0">
      <alignment horizontal="right" vertical="center" wrapText="1"/>
    </xf>
    <xf numFmtId="1" fontId="2" fillId="3" borderId="9" xfId="0" applyNumberFormat="1" applyFont="1" applyBorder="1" applyFill="1" applyAlignment="0">
      <alignment horizontal="right" vertical="center" wrapText="1"/>
    </xf>
    <xf numFmtId="166" fontId="2" fillId="3" borderId="9" xfId="0" applyNumberFormat="1" applyFont="1" applyBorder="1" applyFill="1" applyAlignment="0">
      <alignment horizontal="right" vertical="center" wrapText="1"/>
    </xf>
    <xf numFmtId="0" fontId="2" fillId="3" borderId="16" xfId="0" applyNumberFormat="1" applyFont="1" applyBorder="1" applyFill="1" applyAlignment="0">
      <alignment horizontal="center" vertical="center" wrapText="1"/>
    </xf>
    <xf numFmtId="0" fontId="2" fillId="3" borderId="18" xfId="0" applyNumberFormat="1" applyFont="1" applyBorder="1" applyFill="1" applyAlignment="0">
      <alignment horizontal="left" vertical="center" wrapText="1"/>
    </xf>
    <xf numFmtId="0" fontId="3" fillId="3" borderId="1" xfId="0" applyNumberFormat="1" applyFont="1" applyBorder="1" applyFill="1" applyAlignment="0">
      <alignment horizontal="center" wrapText="1"/>
    </xf>
    <xf numFmtId="0" fontId="4" fillId="3" borderId="1" xfId="0" applyNumberFormat="1" applyFont="1" applyBorder="1" applyFill="1" applyAlignment="0">
      <alignment horizontal="left" vertical="center" wrapText="1"/>
    </xf>
    <xf numFmtId="0" fontId="5" fillId="3" borderId="1" xfId="0" applyNumberFormat="1" applyFont="1" applyBorder="1" applyFill="1" applyAlignment="0">
      <alignment horizontal="center" vertical="center" wrapText="1"/>
    </xf>
    <xf numFmtId="0" fontId="2" fillId="3" borderId="1" xfId="0" applyNumberFormat="1" applyFont="1" applyBorder="1" applyFill="1" applyAlignment="0">
      <alignment horizontal="left" wrapText="1"/>
    </xf>
    <xf numFmtId="0" fontId="2" fillId="3" borderId="1" xfId="0" applyNumberFormat="1" applyFont="1" applyBorder="1" applyFill="1" applyAlignment="0">
      <alignment horizontal="right" wrapText="1"/>
    </xf>
    <xf numFmtId="0" fontId="2" fillId="3" borderId="33" xfId="0" applyNumberFormat="1" applyFont="1" applyBorder="1" applyFill="1" applyAlignment="0">
      <alignment horizontal="left" vertical="center" wrapText="1"/>
    </xf>
    <xf numFmtId="0" fontId="2" fillId="3" borderId="6" xfId="0" applyNumberFormat="1" applyFont="1" applyBorder="1" applyFill="1" applyAlignment="0">
      <alignment horizontal="left" vertical="center" wrapText="1"/>
    </xf>
    <xf numFmtId="0" fontId="2" fillId="3" borderId="6" xfId="0" applyNumberFormat="1" applyFont="1" applyBorder="1" applyFill="1" applyAlignment="0">
      <alignment horizontal="right" vertical="center" wrapText="1"/>
    </xf>
    <xf numFmtId="0" fontId="2" fillId="3" borderId="7" xfId="0" applyNumberFormat="1" applyFont="1" applyBorder="1" applyFill="1" applyAlignment="0">
      <alignment horizontal="right" vertical="center" wrapText="1"/>
    </xf>
    <xf numFmtId="0" fontId="2" fillId="3" borderId="37" xfId="0" applyNumberFormat="1" applyFont="1" applyBorder="1" applyFill="1" applyAlignment="0">
      <alignment horizontal="left" vertical="center" wrapText="1"/>
    </xf>
    <xf numFmtId="0" fontId="2" fillId="3" borderId="12" xfId="0" applyNumberFormat="1" applyFont="1" applyBorder="1" applyFill="1" applyAlignment="0">
      <alignment horizontal="center" vertical="center" wrapText="1"/>
    </xf>
    <xf numFmtId="2" fontId="2" fillId="3" borderId="12" xfId="0" applyNumberFormat="1" applyFont="1" applyBorder="1" applyFill="1" applyAlignment="0">
      <alignment horizontal="right" vertical="center" wrapText="1"/>
    </xf>
    <xf numFmtId="167" fontId="2" fillId="3" borderId="9" xfId="0" applyNumberFormat="1" applyFont="1" applyBorder="1" applyFill="1" applyAlignment="0">
      <alignment horizontal="right" vertical="center" wrapText="1"/>
    </xf>
    <xf numFmtId="2" fontId="2" fillId="3" borderId="18" xfId="0" applyNumberFormat="1" applyFont="1" applyBorder="1" applyFill="1" applyAlignment="0">
      <alignment horizontal="right" vertical="center" wrapText="1"/>
    </xf>
    <xf numFmtId="168" fontId="2" fillId="3" borderId="9" xfId="0" applyNumberFormat="1" applyFont="1" applyBorder="1" applyFill="1" applyAlignment="0">
      <alignment horizontal="right" vertical="center" wrapText="1"/>
    </xf>
    <xf numFmtId="167" fontId="2" fillId="3" borderId="12" xfId="0" applyNumberFormat="1" applyFont="1" applyBorder="1" applyFill="1" applyAlignment="0">
      <alignment horizontal="right" vertical="center" wrapText="1"/>
    </xf>
    <xf numFmtId="1" fontId="2" fillId="3" borderId="15" xfId="0" applyNumberFormat="1" applyFont="1" applyBorder="1" applyFill="1" applyAlignment="0">
      <alignment horizontal="center" vertical="center" wrapText="1"/>
    </xf>
  </cellXfs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sharedStrings" Target="sharedStrings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4" Type="http://schemas.openxmlformats.org/officeDocument/2006/relationships/worksheet" Target="worksheets/sheet2.xml" /><Relationship Id="rId5" Type="http://schemas.openxmlformats.org/officeDocument/2006/relationships/worksheet" Target="worksheets/sheet3.xml" /><Relationship Id="rId6" Type="http://schemas.openxmlformats.org/officeDocument/2006/relationships/worksheet" Target="worksheets/sheet4.xml" /><Relationship Id="rId7" Type="http://schemas.openxmlformats.org/officeDocument/2006/relationships/worksheet" Target="worksheets/sheet5.xml" /></Relationships>
</file>

<file path=xl/worksheets/sheet1.xml><?xml version="1.0" encoding="utf-8"?>
<worksheet xmlns="http://schemas.openxmlformats.org/spreadsheetml/2006/main" xmlns:r="http://schemas.openxmlformats.org/officeDocument/2006/relationships">
  <sheetPr published="1" enableFormatConditionsCalculation="1">
    <pageSetUpPr/>
  </sheetPr>
  <dimension ref="A1"/>
  <sheetViews>
    <sheetView tabSelected="1" showRuler="1" showOutlineSymbols="1" defaultGridColor="1" colorId="64" zoomScale="100" workbookViewId="0"/>
  </sheetViews>
  <sheetFormatPr baseColWidth="8" defaultRowHeight="15"/>
  <cols>
    <col min="1" max="1" width="6.35546875" customWidth="1" collapsed="1"/>
    <col min="2" max="2" width="25.9296875" customWidth="1" collapsed="1"/>
    <col min="3" max="3" width="12.328125" customWidth="1" collapsed="1"/>
    <col min="4" max="4" width="11.94921875" customWidth="1" collapsed="1"/>
    <col min="5" max="5" width="11.18359375" customWidth="1" collapsed="1"/>
    <col min="6" max="6" width="11.6953125" customWidth="1" collapsed="1"/>
    <col min="7" max="7" width="10.8046875" customWidth="1" collapsed="1"/>
  </cols>
  <sheetData>
    <row r="1" ht="31.25" customHeight="1">
      <c r="A1" s="1" t="s">
        <v>0</v>
      </c>
      <c r="B1" s="2"/>
      <c r="C1" s="3"/>
      <c r="D1" s="4"/>
      <c r="E1" s="4"/>
      <c r="F1" s="4"/>
      <c r="G1" s="2"/>
    </row>
    <row r="2" ht="14.4" customHeight="1">
      <c r="A2" s="2"/>
      <c r="B2" s="2"/>
      <c r="C2" s="3"/>
      <c r="D2" s="4"/>
      <c r="E2" s="4"/>
      <c r="F2" s="4" t="s">
        <v>1</v>
      </c>
      <c r="G2" s="2"/>
    </row>
    <row r="3" ht="33.1" customHeight="1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</row>
    <row r="4" ht="19.4" customHeight="1">
      <c r="A4" s="8"/>
      <c r="B4" s="9" t="s">
        <v>9</v>
      </c>
      <c r="C4" s="10">
        <v>190367.78</v>
      </c>
      <c r="D4" s="11"/>
      <c r="E4" s="11"/>
      <c r="F4" s="10">
        <v>190367.78</v>
      </c>
      <c r="G4" s="12">
        <f>if(F15&lt;&gt;0,round(F4/F15,4),0)</f>
        <v>0.9167</v>
      </c>
    </row>
    <row r="5" ht="19.4" customHeight="1">
      <c r="A5" s="8" t="s">
        <v>10</v>
      </c>
      <c r="B5" s="9" t="s">
        <v>11</v>
      </c>
      <c r="C5" s="10">
        <v>109893.24</v>
      </c>
      <c r="D5" s="11"/>
      <c r="E5" s="11"/>
      <c r="F5" s="10">
        <v>109893.24</v>
      </c>
      <c r="G5" s="12">
        <f>if(F15&lt;&gt;0,round(F5/F15,4),0)</f>
        <v>0.5292</v>
      </c>
    </row>
    <row r="6" ht="19.4" customHeight="1">
      <c r="A6" s="8" t="s">
        <v>12</v>
      </c>
      <c r="B6" s="9" t="s">
        <v>13</v>
      </c>
      <c r="C6" s="10">
        <v>80474.54</v>
      </c>
      <c r="D6" s="11"/>
      <c r="E6" s="11"/>
      <c r="F6" s="10">
        <v>80474.54</v>
      </c>
      <c r="G6" s="12">
        <f>if(F15&lt;&gt;0,round(F6/F15,4),0)</f>
        <v>0.3875</v>
      </c>
    </row>
    <row r="7" ht="19.4" customHeight="1">
      <c r="A7" s="8"/>
      <c r="B7" s="9" t="s">
        <v>14</v>
      </c>
      <c r="C7" s="11"/>
      <c r="D7" s="11"/>
      <c r="E7" s="11"/>
      <c r="F7" s="11"/>
      <c r="G7" s="13"/>
    </row>
    <row r="8" ht="24.75" customHeight="1">
      <c r="A8" s="8"/>
      <c r="B8" s="9" t="s">
        <v>15</v>
      </c>
      <c r="C8" s="11"/>
      <c r="D8" s="11"/>
      <c r="E8" s="11"/>
      <c r="F8" s="11"/>
      <c r="G8" s="13"/>
    </row>
    <row r="9" ht="19.4" customHeight="1">
      <c r="A9" s="8"/>
      <c r="B9" s="9" t="s">
        <v>16</v>
      </c>
      <c r="C9" s="10">
        <v>17295.76</v>
      </c>
      <c r="D9" s="11"/>
      <c r="E9" s="11"/>
      <c r="F9" s="10">
        <v>17295.76</v>
      </c>
      <c r="G9" s="12">
        <f>if(F15&lt;&gt;0,round(F9/F15,4),0)</f>
        <v>0.0833</v>
      </c>
    </row>
    <row r="10" ht="19.4" customHeight="1">
      <c r="A10" s="8"/>
      <c r="B10" s="9" t="s">
        <v>17</v>
      </c>
      <c r="C10" s="10">
        <v>2222.85</v>
      </c>
      <c r="D10" s="11"/>
      <c r="E10" s="11"/>
      <c r="F10" s="10">
        <v>2222.85</v>
      </c>
      <c r="G10" s="12">
        <f>if(F15&lt;&gt;0,round(F10/F15,4),0)</f>
        <v>0.0107</v>
      </c>
    </row>
    <row r="11" ht="19.4" customHeight="1">
      <c r="A11" s="8"/>
      <c r="B11" s="9" t="s">
        <v>18</v>
      </c>
      <c r="C11" s="10">
        <v>9000</v>
      </c>
      <c r="D11" s="11"/>
      <c r="E11" s="11"/>
      <c r="F11" s="10">
        <v>9000</v>
      </c>
      <c r="G11" s="12">
        <f>if(F15&lt;&gt;0,round(F11/F15,4),0)</f>
        <v>0.0433</v>
      </c>
    </row>
    <row r="12" ht="19.4" customHeight="1">
      <c r="A12" s="8"/>
      <c r="B12" s="9" t="s">
        <v>19</v>
      </c>
      <c r="C12" s="10">
        <v>1007.95</v>
      </c>
      <c r="D12" s="11"/>
      <c r="E12" s="11"/>
      <c r="F12" s="10">
        <v>1007.95</v>
      </c>
      <c r="G12" s="12">
        <f>if(F15&lt;&gt;0,round(F12/F15,4),0)</f>
        <v>0.0049</v>
      </c>
    </row>
    <row r="13" ht="19.4" customHeight="1">
      <c r="A13" s="8"/>
      <c r="B13" s="9" t="s">
        <v>20</v>
      </c>
      <c r="C13" s="10">
        <v>5064.96</v>
      </c>
      <c r="D13" s="11"/>
      <c r="E13" s="11"/>
      <c r="F13" s="10">
        <v>5064.96</v>
      </c>
      <c r="G13" s="12">
        <f>if(F15&lt;&gt;0,round(F13/F15,4),0)</f>
        <v>0.0244</v>
      </c>
    </row>
    <row r="14" ht="19.4" customHeight="1">
      <c r="A14" s="8"/>
      <c r="B14" s="9" t="s">
        <v>21</v>
      </c>
      <c r="C14" s="11"/>
      <c r="D14" s="11"/>
      <c r="E14" s="11"/>
      <c r="F14" s="11"/>
      <c r="G14" s="13"/>
    </row>
    <row r="15" ht="19.4" customHeight="1">
      <c r="A15" s="8"/>
      <c r="B15" s="9" t="s">
        <v>22</v>
      </c>
      <c r="C15" s="10">
        <v>207663.54</v>
      </c>
      <c r="D15" s="11"/>
      <c r="E15" s="11"/>
      <c r="F15" s="10">
        <f>round((0)+(0)+(0),2)</f>
        <v>207663.54</v>
      </c>
      <c r="G15" s="14">
        <v>1</v>
      </c>
    </row>
    <row r="16" ht="19.4" customHeight="1">
      <c r="A16" s="8"/>
      <c r="B16" s="9" t="s">
        <v>23</v>
      </c>
      <c r="C16" s="11"/>
      <c r="D16" s="11"/>
      <c r="E16" s="11"/>
      <c r="F16" s="11"/>
      <c r="G16" s="13"/>
    </row>
    <row r="17" ht="19.4" customHeight="1">
      <c r="A17" s="8"/>
      <c r="B17" s="9" t="s">
        <v>24</v>
      </c>
      <c r="C17" s="11"/>
      <c r="D17" s="11"/>
      <c r="E17" s="11"/>
      <c r="F17" s="11"/>
      <c r="G17" s="13"/>
    </row>
    <row r="18" ht="19.4" customHeight="1">
      <c r="A18" s="8"/>
      <c r="B18" s="9" t="s">
        <v>25</v>
      </c>
      <c r="C18" s="11"/>
      <c r="D18" s="11"/>
      <c r="E18" s="11"/>
      <c r="F18" s="11"/>
      <c r="G18" s="13"/>
    </row>
    <row r="19" ht="19.4" customHeight="1">
      <c r="A19" s="8"/>
      <c r="B19" s="9" t="s">
        <v>26</v>
      </c>
      <c r="C19" s="11"/>
      <c r="D19" s="11"/>
      <c r="E19" s="11"/>
      <c r="F19" s="11"/>
      <c r="G19" s="13"/>
    </row>
    <row r="20" ht="19.4" customHeight="1">
      <c r="A20" s="8"/>
      <c r="B20" s="9" t="s">
        <v>27</v>
      </c>
      <c r="C20" s="11"/>
      <c r="D20" s="11"/>
      <c r="E20" s="11"/>
      <c r="F20" s="11"/>
      <c r="G20" s="13"/>
    </row>
    <row r="21" ht="19.4" customHeight="1">
      <c r="A21" s="8"/>
      <c r="B21" s="9"/>
      <c r="C21" s="11"/>
      <c r="D21" s="11"/>
      <c r="E21" s="11"/>
      <c r="F21" s="11"/>
      <c r="G21" s="13"/>
    </row>
    <row r="22" ht="19.4" customHeight="1">
      <c r="A22" s="8"/>
      <c r="B22" s="9"/>
      <c r="C22" s="11"/>
      <c r="D22" s="11"/>
      <c r="E22" s="11"/>
      <c r="F22" s="11"/>
      <c r="G22" s="13"/>
    </row>
    <row r="23" ht="19.4" customHeight="1">
      <c r="A23" s="8"/>
      <c r="B23" s="9"/>
      <c r="C23" s="11"/>
      <c r="D23" s="11"/>
      <c r="E23" s="11"/>
      <c r="F23" s="11"/>
      <c r="G23" s="13"/>
    </row>
    <row r="24" ht="19.4" customHeight="1">
      <c r="A24" s="8"/>
      <c r="B24" s="9"/>
      <c r="C24" s="11"/>
      <c r="D24" s="11"/>
      <c r="E24" s="11"/>
      <c r="F24" s="11"/>
      <c r="G24" s="13"/>
    </row>
    <row r="25" ht="19.4" customHeight="1">
      <c r="A25" s="8"/>
      <c r="B25" s="9"/>
      <c r="C25" s="11"/>
      <c r="D25" s="11"/>
      <c r="E25" s="11"/>
      <c r="F25" s="11"/>
      <c r="G25" s="13"/>
    </row>
    <row r="26" ht="19.4" customHeight="1">
      <c r="A26" s="8"/>
      <c r="B26" s="9"/>
      <c r="C26" s="11"/>
      <c r="D26" s="11"/>
      <c r="E26" s="11"/>
      <c r="F26" s="11"/>
      <c r="G26" s="13"/>
    </row>
    <row r="27" ht="19.4" customHeight="1">
      <c r="A27" s="8"/>
      <c r="B27" s="9"/>
      <c r="C27" s="11"/>
      <c r="D27" s="11"/>
      <c r="E27" s="11"/>
      <c r="F27" s="11"/>
      <c r="G27" s="13"/>
    </row>
    <row r="28" ht="19.4" customHeight="1">
      <c r="A28" s="8"/>
      <c r="B28" s="9"/>
      <c r="C28" s="11"/>
      <c r="D28" s="11"/>
      <c r="E28" s="11"/>
      <c r="F28" s="11"/>
      <c r="G28" s="13"/>
    </row>
    <row r="29" ht="19.4" customHeight="1">
      <c r="A29" s="8"/>
      <c r="B29" s="9"/>
      <c r="C29" s="11"/>
      <c r="D29" s="11"/>
      <c r="E29" s="11"/>
      <c r="F29" s="11"/>
      <c r="G29" s="13"/>
    </row>
    <row r="30" ht="19.4" customHeight="1">
      <c r="A30" s="8"/>
      <c r="B30" s="9"/>
      <c r="C30" s="11"/>
      <c r="D30" s="11"/>
      <c r="E30" s="11"/>
      <c r="F30" s="11"/>
      <c r="G30" s="13"/>
    </row>
    <row r="31" ht="19.4" customHeight="1">
      <c r="A31" s="8"/>
      <c r="B31" s="9"/>
      <c r="C31" s="11"/>
      <c r="D31" s="11"/>
      <c r="E31" s="11"/>
      <c r="F31" s="11"/>
      <c r="G31" s="13"/>
    </row>
    <row r="32" ht="19.4" customHeight="1">
      <c r="A32" s="8"/>
      <c r="B32" s="9"/>
      <c r="C32" s="11"/>
      <c r="D32" s="11"/>
      <c r="E32" s="11"/>
      <c r="F32" s="11"/>
      <c r="G32" s="13"/>
    </row>
    <row r="33" ht="19.4" customHeight="1">
      <c r="A33" s="8"/>
      <c r="B33" s="9"/>
      <c r="C33" s="11"/>
      <c r="D33" s="11"/>
      <c r="E33" s="11"/>
      <c r="F33" s="11"/>
      <c r="G33" s="13"/>
    </row>
    <row r="34" ht="19.4" customHeight="1">
      <c r="A34" s="8"/>
      <c r="B34" s="9"/>
      <c r="C34" s="11"/>
      <c r="D34" s="11"/>
      <c r="E34" s="11"/>
      <c r="F34" s="11"/>
      <c r="G34" s="13"/>
    </row>
    <row r="35" ht="19.4" customHeight="1">
      <c r="A35" s="8"/>
      <c r="B35" s="9"/>
      <c r="C35" s="11"/>
      <c r="D35" s="11"/>
      <c r="E35" s="11"/>
      <c r="F35" s="11"/>
      <c r="G35" s="13"/>
    </row>
    <row r="36" ht="19.4" customHeight="1">
      <c r="A36" s="8"/>
      <c r="B36" s="9"/>
      <c r="C36" s="11"/>
      <c r="D36" s="11"/>
      <c r="E36" s="11"/>
      <c r="F36" s="11"/>
      <c r="G36" s="13"/>
    </row>
    <row r="37" ht="19.4" customHeight="1">
      <c r="A37" s="8"/>
      <c r="B37" s="9"/>
      <c r="C37" s="11"/>
      <c r="D37" s="11"/>
      <c r="E37" s="11"/>
      <c r="F37" s="11"/>
      <c r="G37" s="13"/>
    </row>
    <row r="38" ht="19.4" customHeight="1">
      <c r="A38" s="15"/>
      <c r="B38" s="16"/>
      <c r="C38" s="17"/>
      <c r="D38" s="17"/>
      <c r="E38" s="17"/>
      <c r="F38" s="17"/>
      <c r="G38" s="18"/>
    </row>
    <row r="39" ht="11.5" customHeight="1">
      <c r="A39" s="19"/>
      <c r="B39" s="2"/>
      <c r="C39" s="3"/>
      <c r="D39" s="4"/>
      <c r="E39" s="4"/>
      <c r="F39" s="4"/>
      <c r="G39" s="2"/>
    </row>
    <row r="40" ht="11.5" customHeight="1">
      <c r="A40" s="3"/>
      <c r="B40" s="2"/>
      <c r="C40" s="4"/>
      <c r="D40" s="4"/>
      <c r="E40" s="4"/>
      <c r="F40" s="4"/>
      <c r="G40" s="4"/>
    </row>
  </sheetData>
  <mergeCells>
    <mergeCell ref="A1:G1"/>
    <mergeCell ref="A2:E2"/>
    <mergeCell ref="F2:G2"/>
    <mergeCell ref="A39:G40"/>
  </mergeCells>
  <pageMargins left="0.68" right="0.29000000000000004" top="0.29000000000000004" bottom="0.29000000000000004" header="0.3" footer="0.3"/>
  <pageSetup paperSize="9" scale="100" firstPageNumber="1" fitToWidth="1" fitToHeight="1" orientation="default" horizontalDpi="600" verticalDpi="600" copies="1"/>
  <rowBreaks count="1" manualBreakCount="1">
    <brk id="40" max="16383" man="1" pt="0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published="1" enableFormatConditionsCalculation="1">
    <pageSetUpPr/>
  </sheetPr>
  <dimension ref="A1"/>
  <sheetViews>
    <sheetView showRuler="1" showOutlineSymbols="1" defaultGridColor="1" colorId="64" zoomScale="100" workbookViewId="0"/>
  </sheetViews>
  <sheetFormatPr baseColWidth="8" defaultRowHeight="15"/>
  <cols>
    <col min="1" max="1" width="9.6171875" customWidth="1" collapsed="1"/>
    <col min="2" max="2" width="27.03515625" customWidth="1" collapsed="1"/>
    <col min="3" max="3" width="7.8359375" customWidth="1" collapsed="1"/>
    <col min="4" max="4" width="13.55859375" customWidth="1" collapsed="1"/>
    <col min="5" max="5" width="12.28515625" customWidth="1" collapsed="1"/>
    <col min="6" max="6" width="11.77734375" customWidth="1" collapsed="1"/>
    <col min="7" max="7" width="8.1328125" customWidth="1" collapsed="1"/>
  </cols>
  <sheetData>
    <row r="1" ht="31.25" customHeight="1">
      <c r="A1" s="1" t="s">
        <v>28</v>
      </c>
      <c r="B1" s="2"/>
      <c r="C1" s="3"/>
      <c r="D1" s="4"/>
      <c r="E1" s="4"/>
      <c r="F1" s="4"/>
      <c r="G1" s="2"/>
    </row>
    <row r="2" ht="8.6" customHeight="1">
      <c r="A2" s="3"/>
      <c r="B2" s="2"/>
      <c r="C2" s="3"/>
      <c r="D2" s="4"/>
      <c r="E2" s="4"/>
      <c r="F2" s="4"/>
      <c r="G2" s="2"/>
    </row>
    <row r="3" ht="14.4" customHeight="1">
      <c r="A3" s="2"/>
      <c r="B3" s="2"/>
      <c r="C3" s="3"/>
      <c r="D3" s="4"/>
      <c r="E3" s="4"/>
      <c r="F3" s="4"/>
      <c r="G3" s="2"/>
    </row>
    <row r="4" ht="29.5" customHeight="1">
      <c r="A4" s="5" t="s">
        <v>2</v>
      </c>
      <c r="B4" s="6" t="s">
        <v>29</v>
      </c>
      <c r="C4" s="6" t="s">
        <v>30</v>
      </c>
      <c r="D4" s="6" t="s">
        <v>31</v>
      </c>
      <c r="E4" s="6" t="s">
        <v>32</v>
      </c>
      <c r="F4" s="6" t="s">
        <v>33</v>
      </c>
      <c r="G4" s="7" t="s">
        <v>34</v>
      </c>
    </row>
    <row r="5" ht="19.4" customHeight="1">
      <c r="A5" s="8"/>
      <c r="B5" s="9" t="s">
        <v>9</v>
      </c>
      <c r="C5" s="20"/>
      <c r="D5" s="11"/>
      <c r="E5" s="11"/>
      <c r="F5" s="10">
        <f>F6+F14</f>
        <v>190367.78</v>
      </c>
      <c r="G5" s="21"/>
    </row>
    <row r="6" ht="19.4" customHeight="1">
      <c r="A6" s="8" t="s">
        <v>10</v>
      </c>
      <c r="B6" s="9" t="s">
        <v>11</v>
      </c>
      <c r="C6" s="20"/>
      <c r="D6" s="11"/>
      <c r="E6" s="11"/>
      <c r="F6" s="10">
        <f>F7+F8+F9+F10+F11+F12+F13</f>
        <v>109893.24</v>
      </c>
      <c r="G6" s="21"/>
    </row>
    <row r="7" ht="19.4" customHeight="1">
      <c r="A7" s="22">
        <v>1</v>
      </c>
      <c r="B7" s="9" t="s">
        <v>35</v>
      </c>
      <c r="C7" s="20" t="s">
        <v>36</v>
      </c>
      <c r="D7" s="23">
        <v>430.3</v>
      </c>
      <c r="E7" s="10">
        <v>38.76</v>
      </c>
      <c r="F7" s="10">
        <f>round(D7*E7,2)</f>
        <v>16678.43</v>
      </c>
      <c r="G7" s="21"/>
    </row>
    <row r="8" ht="24.75" customHeight="1">
      <c r="A8" s="22">
        <v>2</v>
      </c>
      <c r="B8" s="9" t="s">
        <v>37</v>
      </c>
      <c r="C8" s="20" t="s">
        <v>36</v>
      </c>
      <c r="D8" s="10">
        <v>169.71</v>
      </c>
      <c r="E8" s="10">
        <v>77.79</v>
      </c>
      <c r="F8" s="10">
        <f>round(D8*E8,2)</f>
        <v>13201.74</v>
      </c>
      <c r="G8" s="21"/>
    </row>
    <row r="9" ht="19.4" customHeight="1">
      <c r="A9" s="22">
        <v>3</v>
      </c>
      <c r="B9" s="9" t="s">
        <v>38</v>
      </c>
      <c r="C9" s="20" t="s">
        <v>36</v>
      </c>
      <c r="D9" s="10">
        <v>33.94</v>
      </c>
      <c r="E9" s="10">
        <v>235.66</v>
      </c>
      <c r="F9" s="10">
        <f>round(D9*E9,2)</f>
        <v>7998.3</v>
      </c>
      <c r="G9" s="21"/>
    </row>
    <row r="10" ht="19.4" customHeight="1">
      <c r="A10" s="22">
        <v>4</v>
      </c>
      <c r="B10" s="9" t="s">
        <v>39</v>
      </c>
      <c r="C10" s="20" t="s">
        <v>36</v>
      </c>
      <c r="D10" s="10">
        <v>67.88</v>
      </c>
      <c r="E10" s="10">
        <v>491.58</v>
      </c>
      <c r="F10" s="10">
        <f>round(D10*E10,2)</f>
        <v>33368.45</v>
      </c>
      <c r="G10" s="21"/>
    </row>
    <row r="11" ht="24.75" customHeight="1">
      <c r="A11" s="22">
        <v>5</v>
      </c>
      <c r="B11" s="9" t="s">
        <v>40</v>
      </c>
      <c r="C11" s="20" t="s">
        <v>36</v>
      </c>
      <c r="D11" s="10">
        <v>50.19</v>
      </c>
      <c r="E11" s="10">
        <v>571.9</v>
      </c>
      <c r="F11" s="10">
        <f>round(D11*E11,2)</f>
        <v>28703.66</v>
      </c>
      <c r="G11" s="21"/>
    </row>
    <row r="12" ht="19.4" customHeight="1">
      <c r="A12" s="22">
        <v>6</v>
      </c>
      <c r="B12" s="9" t="s">
        <v>41</v>
      </c>
      <c r="C12" s="20" t="s">
        <v>42</v>
      </c>
      <c r="D12" s="10">
        <v>8.92</v>
      </c>
      <c r="E12" s="10">
        <v>149.85</v>
      </c>
      <c r="F12" s="10">
        <f>round(D12*E12,2)</f>
        <v>1336.66</v>
      </c>
      <c r="G12" s="21"/>
    </row>
    <row r="13" ht="19.4" customHeight="1">
      <c r="A13" s="22">
        <v>7</v>
      </c>
      <c r="B13" s="9" t="s">
        <v>43</v>
      </c>
      <c r="C13" s="20" t="s">
        <v>36</v>
      </c>
      <c r="D13" s="23">
        <v>430.3</v>
      </c>
      <c r="E13" s="10">
        <v>20</v>
      </c>
      <c r="F13" s="10">
        <f>round(D13*E13,2)</f>
        <v>8606</v>
      </c>
      <c r="G13" s="21"/>
    </row>
    <row r="14" ht="19.4" customHeight="1">
      <c r="A14" s="8" t="s">
        <v>12</v>
      </c>
      <c r="B14" s="9" t="s">
        <v>13</v>
      </c>
      <c r="C14" s="20"/>
      <c r="D14" s="11"/>
      <c r="E14" s="11"/>
      <c r="F14" s="10">
        <f>F15+F16+F17+F18+F19+F20+F21+F22+F23+F24+F25+F26</f>
        <v>80474.54</v>
      </c>
      <c r="G14" s="21"/>
    </row>
    <row r="15" ht="19.4" customHeight="1">
      <c r="A15" s="22">
        <v>1</v>
      </c>
      <c r="B15" s="9" t="s">
        <v>44</v>
      </c>
      <c r="C15" s="20" t="s">
        <v>36</v>
      </c>
      <c r="D15" s="10">
        <v>118.79</v>
      </c>
      <c r="E15" s="10">
        <v>70.54</v>
      </c>
      <c r="F15" s="10">
        <f>round(D15*E15,2)</f>
        <v>8379.45</v>
      </c>
      <c r="G15" s="21"/>
    </row>
    <row r="16" ht="19.4" customHeight="1">
      <c r="A16" s="22">
        <v>2</v>
      </c>
      <c r="B16" s="9" t="s">
        <v>45</v>
      </c>
      <c r="C16" s="20" t="s">
        <v>36</v>
      </c>
      <c r="D16" s="10">
        <v>319.94</v>
      </c>
      <c r="E16" s="10">
        <v>24.89</v>
      </c>
      <c r="F16" s="10">
        <f>round(D16*E16,2)</f>
        <v>7963.31</v>
      </c>
      <c r="G16" s="21"/>
    </row>
    <row r="17" ht="19.4" customHeight="1">
      <c r="A17" s="22">
        <v>3</v>
      </c>
      <c r="B17" s="9" t="s">
        <v>46</v>
      </c>
      <c r="C17" s="20" t="s">
        <v>36</v>
      </c>
      <c r="D17" s="24">
        <v>90</v>
      </c>
      <c r="E17" s="10">
        <v>15.75</v>
      </c>
      <c r="F17" s="10">
        <f>round(D17*E17,2)</f>
        <v>1417.5</v>
      </c>
      <c r="G17" s="21"/>
    </row>
    <row r="18" ht="19.4" customHeight="1">
      <c r="A18" s="22">
        <v>4</v>
      </c>
      <c r="B18" s="9" t="s">
        <v>47</v>
      </c>
      <c r="C18" s="20" t="s">
        <v>36</v>
      </c>
      <c r="D18" s="10">
        <v>348.73</v>
      </c>
      <c r="E18" s="10">
        <v>44.48</v>
      </c>
      <c r="F18" s="10">
        <f>round(D18*E18,2)</f>
        <v>15511.51</v>
      </c>
      <c r="G18" s="21"/>
    </row>
    <row r="19" ht="19.4" customHeight="1">
      <c r="A19" s="22">
        <v>5</v>
      </c>
      <c r="B19" s="9" t="s">
        <v>43</v>
      </c>
      <c r="C19" s="20" t="s">
        <v>36</v>
      </c>
      <c r="D19" s="10">
        <v>348.73</v>
      </c>
      <c r="E19" s="10">
        <v>20</v>
      </c>
      <c r="F19" s="10">
        <f>round(D19*E19,2)</f>
        <v>6974.6</v>
      </c>
      <c r="G19" s="21"/>
    </row>
    <row r="20" ht="19.4" customHeight="1">
      <c r="A20" s="22">
        <v>6</v>
      </c>
      <c r="B20" s="9" t="s">
        <v>48</v>
      </c>
      <c r="C20" s="20" t="s">
        <v>36</v>
      </c>
      <c r="D20" s="10">
        <v>22.65</v>
      </c>
      <c r="E20" s="10">
        <v>492.31</v>
      </c>
      <c r="F20" s="10">
        <f>round(D20*E20,2)</f>
        <v>11150.82</v>
      </c>
      <c r="G20" s="21"/>
    </row>
    <row r="21" ht="19.4" customHeight="1">
      <c r="A21" s="22">
        <v>7</v>
      </c>
      <c r="B21" s="9" t="s">
        <v>49</v>
      </c>
      <c r="C21" s="20" t="s">
        <v>36</v>
      </c>
      <c r="D21" s="10">
        <v>45.02</v>
      </c>
      <c r="E21" s="10">
        <v>540.43</v>
      </c>
      <c r="F21" s="10">
        <f>round(D21*E21,2)</f>
        <v>24330.16</v>
      </c>
      <c r="G21" s="21"/>
    </row>
    <row r="22" ht="19.4" customHeight="1">
      <c r="A22" s="22">
        <v>8</v>
      </c>
      <c r="B22" s="9" t="s">
        <v>50</v>
      </c>
      <c r="C22" s="20" t="s">
        <v>51</v>
      </c>
      <c r="D22" s="10">
        <v>0.38</v>
      </c>
      <c r="E22" s="10">
        <v>6233.39</v>
      </c>
      <c r="F22" s="10">
        <f>round(D22*E22,2)</f>
        <v>2368.69</v>
      </c>
      <c r="G22" s="21"/>
    </row>
    <row r="23" ht="19.4" customHeight="1">
      <c r="A23" s="22">
        <v>9</v>
      </c>
      <c r="B23" s="9" t="s">
        <v>52</v>
      </c>
      <c r="C23" s="20" t="s">
        <v>36</v>
      </c>
      <c r="D23" s="10">
        <v>5.04</v>
      </c>
      <c r="E23" s="10">
        <v>175.75</v>
      </c>
      <c r="F23" s="10">
        <f>round(D23*E23,2)</f>
        <v>885.78</v>
      </c>
      <c r="G23" s="21"/>
    </row>
    <row r="24" ht="19.4" customHeight="1">
      <c r="A24" s="22">
        <v>10</v>
      </c>
      <c r="B24" s="9" t="s">
        <v>41</v>
      </c>
      <c r="C24" s="20" t="s">
        <v>42</v>
      </c>
      <c r="D24" s="10">
        <v>5.89</v>
      </c>
      <c r="E24" s="10">
        <v>149.85</v>
      </c>
      <c r="F24" s="10">
        <f>round(D24*E24,2)</f>
        <v>882.62</v>
      </c>
      <c r="G24" s="21"/>
    </row>
    <row r="25" ht="19.4" customHeight="1">
      <c r="A25" s="22">
        <v>11</v>
      </c>
      <c r="B25" s="9" t="s">
        <v>53</v>
      </c>
      <c r="C25" s="20" t="s">
        <v>54</v>
      </c>
      <c r="D25" s="10">
        <v>11.76</v>
      </c>
      <c r="E25" s="10">
        <v>36.51</v>
      </c>
      <c r="F25" s="10">
        <f>round(D25*E25,2)</f>
        <v>429.36</v>
      </c>
      <c r="G25" s="21"/>
    </row>
    <row r="26" ht="19.4" customHeight="1">
      <c r="A26" s="22">
        <v>12</v>
      </c>
      <c r="B26" s="9" t="s">
        <v>55</v>
      </c>
      <c r="C26" s="20" t="s">
        <v>36</v>
      </c>
      <c r="D26" s="25">
        <v>0.768</v>
      </c>
      <c r="E26" s="10">
        <v>235.34</v>
      </c>
      <c r="F26" s="10">
        <f>round(D26*E26,2)</f>
        <v>180.74</v>
      </c>
      <c r="G26" s="21"/>
    </row>
    <row r="27" ht="19.4" customHeight="1">
      <c r="A27" s="8"/>
      <c r="B27" s="9"/>
      <c r="C27" s="20"/>
      <c r="D27" s="11"/>
      <c r="E27" s="11"/>
      <c r="F27" s="11"/>
      <c r="G27" s="21"/>
    </row>
    <row r="28" ht="19.4" customHeight="1">
      <c r="A28" s="8"/>
      <c r="B28" s="9"/>
      <c r="C28" s="20"/>
      <c r="D28" s="11"/>
      <c r="E28" s="11"/>
      <c r="F28" s="11"/>
      <c r="G28" s="21"/>
    </row>
    <row r="29" ht="19.4" customHeight="1">
      <c r="A29" s="8"/>
      <c r="B29" s="9"/>
      <c r="C29" s="20"/>
      <c r="D29" s="11"/>
      <c r="E29" s="11"/>
      <c r="F29" s="11"/>
      <c r="G29" s="21"/>
    </row>
    <row r="30" ht="19.4" customHeight="1">
      <c r="A30" s="8"/>
      <c r="B30" s="9"/>
      <c r="C30" s="20"/>
      <c r="D30" s="11"/>
      <c r="E30" s="11"/>
      <c r="F30" s="11"/>
      <c r="G30" s="21"/>
    </row>
    <row r="31" ht="19.4" customHeight="1">
      <c r="A31" s="8"/>
      <c r="B31" s="9"/>
      <c r="C31" s="20"/>
      <c r="D31" s="11"/>
      <c r="E31" s="11"/>
      <c r="F31" s="11"/>
      <c r="G31" s="21"/>
    </row>
    <row r="32" ht="19.4" customHeight="1">
      <c r="A32" s="8"/>
      <c r="B32" s="9"/>
      <c r="C32" s="20"/>
      <c r="D32" s="11"/>
      <c r="E32" s="11"/>
      <c r="F32" s="11"/>
      <c r="G32" s="21"/>
    </row>
    <row r="33" ht="19.4" customHeight="1">
      <c r="A33" s="8"/>
      <c r="B33" s="9"/>
      <c r="C33" s="20"/>
      <c r="D33" s="11"/>
      <c r="E33" s="11"/>
      <c r="F33" s="11"/>
      <c r="G33" s="21"/>
    </row>
    <row r="34" ht="19.4" customHeight="1">
      <c r="A34" s="8"/>
      <c r="B34" s="9"/>
      <c r="C34" s="20"/>
      <c r="D34" s="11"/>
      <c r="E34" s="11"/>
      <c r="F34" s="11"/>
      <c r="G34" s="21"/>
    </row>
    <row r="35" ht="19.4" customHeight="1">
      <c r="A35" s="8"/>
      <c r="B35" s="9"/>
      <c r="C35" s="20"/>
      <c r="D35" s="11"/>
      <c r="E35" s="11"/>
      <c r="F35" s="11"/>
      <c r="G35" s="21"/>
    </row>
    <row r="36" ht="19.4" customHeight="1">
      <c r="A36" s="8"/>
      <c r="B36" s="9"/>
      <c r="C36" s="20"/>
      <c r="D36" s="11"/>
      <c r="E36" s="11"/>
      <c r="F36" s="11"/>
      <c r="G36" s="21"/>
    </row>
    <row r="37" ht="19.4" customHeight="1">
      <c r="A37" s="8"/>
      <c r="B37" s="9"/>
      <c r="C37" s="20"/>
      <c r="D37" s="11"/>
      <c r="E37" s="11"/>
      <c r="F37" s="11"/>
      <c r="G37" s="21"/>
    </row>
    <row r="38" ht="19.4" customHeight="1">
      <c r="A38" s="15"/>
      <c r="B38" s="16"/>
      <c r="C38" s="26"/>
      <c r="D38" s="17"/>
      <c r="E38" s="17"/>
      <c r="F38" s="17"/>
      <c r="G38" s="27"/>
    </row>
    <row r="39" ht="16" customHeight="1">
      <c r="A39" s="28"/>
      <c r="B39" s="2"/>
      <c r="C39" s="3"/>
      <c r="D39" s="4"/>
      <c r="E39" s="4"/>
      <c r="F39" s="4"/>
      <c r="G39" s="2"/>
    </row>
    <row r="40" ht="16" customHeight="1">
      <c r="A40" s="3"/>
      <c r="B40" s="2"/>
      <c r="C40" s="3"/>
      <c r="D40" s="4"/>
      <c r="E40" s="4"/>
      <c r="F40" s="4"/>
      <c r="G40" s="2"/>
    </row>
  </sheetData>
  <mergeCells>
    <mergeCell ref="A1:G1"/>
    <mergeCell ref="A3:G3"/>
    <mergeCell ref="A39:G40"/>
  </mergeCells>
  <pageMargins left="0.68" right="0.29000000000000004" top="0.29000000000000004" bottom="0.29000000000000004" header="0.3" footer="0.3"/>
  <pageSetup paperSize="9" scale="100" firstPageNumber="1" fitToWidth="1" fitToHeight="1" orientation="default" horizontalDpi="600" verticalDpi="600" copies="1"/>
  <rowBreaks count="1" manualBreakCount="1">
    <brk id="40" max="16383" man="1" pt="0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published="1" enableFormatConditionsCalculation="1">
    <pageSetUpPr/>
  </sheetPr>
  <dimension ref="A1"/>
  <sheetViews>
    <sheetView showRuler="1" showOutlineSymbols="1" defaultGridColor="1" colorId="64" zoomScale="100" workbookViewId="0"/>
  </sheetViews>
  <sheetFormatPr baseColWidth="8" defaultRowHeight="15"/>
  <cols>
    <col min="1" max="1" width="9.8515625" customWidth="1" collapsed="1"/>
    <col min="2" max="2" width="28.6640625" customWidth="1" collapsed="1"/>
    <col min="3" max="3" width="8.32421875" customWidth="1" collapsed="1"/>
    <col min="4" max="4" width="8.32421875" customWidth="1" collapsed="1"/>
    <col min="5" max="5" width="13.41015625" customWidth="1" collapsed="1"/>
    <col min="6" max="6" width="13.41015625" customWidth="1" collapsed="1"/>
    <col min="7" max="7" width="8.26171875" customWidth="1" collapsed="1"/>
  </cols>
  <sheetData>
    <row r="1" ht="31.25" customHeight="1">
      <c r="A1" s="1" t="s">
        <v>56</v>
      </c>
      <c r="B1" s="2"/>
      <c r="C1" s="3"/>
      <c r="D1" s="3"/>
      <c r="E1" s="3"/>
      <c r="F1" s="3"/>
      <c r="G1" s="2"/>
    </row>
    <row r="2" ht="10.8" customHeight="1">
      <c r="A2" s="3"/>
      <c r="B2" s="2"/>
      <c r="C2" s="3"/>
      <c r="D2" s="4"/>
      <c r="E2" s="4"/>
      <c r="F2" s="4"/>
      <c r="G2" s="2"/>
    </row>
    <row r="3" ht="14.4" customHeight="1">
      <c r="A3" s="29"/>
      <c r="B3" s="2"/>
      <c r="C3" s="3"/>
      <c r="D3" s="3"/>
      <c r="E3" s="3"/>
      <c r="F3" s="3"/>
      <c r="G3" s="2"/>
    </row>
    <row r="4" ht="28.8" customHeight="1">
      <c r="A4" s="5" t="s">
        <v>2</v>
      </c>
      <c r="B4" s="6" t="s">
        <v>29</v>
      </c>
      <c r="C4" s="6" t="s">
        <v>30</v>
      </c>
      <c r="D4" s="6" t="s">
        <v>31</v>
      </c>
      <c r="E4" s="6" t="s">
        <v>32</v>
      </c>
      <c r="F4" s="6" t="s">
        <v>33</v>
      </c>
      <c r="G4" s="7" t="s">
        <v>34</v>
      </c>
    </row>
    <row r="5" ht="18" customHeight="1">
      <c r="A5" s="8"/>
      <c r="B5" s="9" t="s">
        <v>16</v>
      </c>
      <c r="C5" s="20"/>
      <c r="D5" s="11"/>
      <c r="E5" s="11"/>
      <c r="F5" s="10">
        <f>F6+F10+F13+F14</f>
        <v>17295.76</v>
      </c>
      <c r="G5" s="21"/>
    </row>
    <row r="6" ht="18" customHeight="1">
      <c r="A6" s="8"/>
      <c r="B6" s="9" t="s">
        <v>17</v>
      </c>
      <c r="C6" s="20"/>
      <c r="D6" s="11"/>
      <c r="E6" s="11"/>
      <c r="F6" s="10">
        <f>F7+F8+F9</f>
        <v>2222.85</v>
      </c>
      <c r="G6" s="21"/>
    </row>
    <row r="7" ht="18" customHeight="1">
      <c r="A7" s="8"/>
      <c r="B7" s="9" t="s">
        <v>57</v>
      </c>
      <c r="C7" s="20" t="s">
        <v>36</v>
      </c>
      <c r="D7" s="24">
        <v>15</v>
      </c>
      <c r="E7" s="10">
        <v>26.99</v>
      </c>
      <c r="F7" s="10">
        <f>round(D7*E7,2)</f>
        <v>404.85</v>
      </c>
      <c r="G7" s="21"/>
    </row>
    <row r="8" ht="18" customHeight="1">
      <c r="A8" s="8"/>
      <c r="B8" s="9" t="s">
        <v>58</v>
      </c>
      <c r="C8" s="20" t="s">
        <v>36</v>
      </c>
      <c r="D8" s="24">
        <v>15</v>
      </c>
      <c r="E8" s="10">
        <v>12.88</v>
      </c>
      <c r="F8" s="10">
        <f>round(D8*E8,2)</f>
        <v>193.2</v>
      </c>
      <c r="G8" s="21"/>
    </row>
    <row r="9" ht="18" customHeight="1">
      <c r="A9" s="8"/>
      <c r="B9" s="9" t="s">
        <v>59</v>
      </c>
      <c r="C9" s="20" t="s">
        <v>60</v>
      </c>
      <c r="D9" s="24">
        <v>120</v>
      </c>
      <c r="E9" s="10">
        <v>13.54</v>
      </c>
      <c r="F9" s="10">
        <f>round(D9*E9,2)</f>
        <v>1624.8</v>
      </c>
      <c r="G9" s="21"/>
    </row>
    <row r="10" ht="18" customHeight="1">
      <c r="A10" s="8"/>
      <c r="B10" s="9" t="s">
        <v>18</v>
      </c>
      <c r="C10" s="20"/>
      <c r="D10" s="11"/>
      <c r="E10" s="11"/>
      <c r="F10" s="10">
        <f>F11+F12</f>
        <v>9000</v>
      </c>
      <c r="G10" s="21"/>
    </row>
    <row r="11" ht="18" customHeight="1">
      <c r="A11" s="8"/>
      <c r="B11" s="9" t="s">
        <v>61</v>
      </c>
      <c r="C11" s="20" t="s">
        <v>42</v>
      </c>
      <c r="D11" s="24">
        <v>50</v>
      </c>
      <c r="E11" s="10">
        <v>80</v>
      </c>
      <c r="F11" s="10">
        <f>round(D11*E11,2)</f>
        <v>4000</v>
      </c>
      <c r="G11" s="21"/>
    </row>
    <row r="12" ht="18" customHeight="1">
      <c r="A12" s="8"/>
      <c r="B12" s="9" t="s">
        <v>62</v>
      </c>
      <c r="C12" s="20" t="s">
        <v>42</v>
      </c>
      <c r="D12" s="24">
        <v>50</v>
      </c>
      <c r="E12" s="10">
        <v>100</v>
      </c>
      <c r="F12" s="10">
        <f>round(D12*E12,2)</f>
        <v>5000</v>
      </c>
      <c r="G12" s="21"/>
    </row>
    <row r="13" ht="18" customHeight="1">
      <c r="A13" s="8"/>
      <c r="B13" s="9" t="s">
        <v>19</v>
      </c>
      <c r="C13" s="20" t="s">
        <v>63</v>
      </c>
      <c r="D13" s="23">
        <v>0.5</v>
      </c>
      <c r="E13" s="10">
        <f>F10+F6+建筑工程预算表!F5</f>
        <v>201590.63</v>
      </c>
      <c r="F13" s="10">
        <f>round(D13*E13/100,2)</f>
        <v>1007.95</v>
      </c>
      <c r="G13" s="21"/>
    </row>
    <row r="14" ht="18" customHeight="1">
      <c r="A14" s="8"/>
      <c r="B14" s="9" t="s">
        <v>20</v>
      </c>
      <c r="C14" s="20" t="s">
        <v>63</v>
      </c>
      <c r="D14" s="23">
        <v>2.5</v>
      </c>
      <c r="E14" s="10">
        <f>F13+F10+F6+建筑工程预算表!F5</f>
        <v>202598.58</v>
      </c>
      <c r="F14" s="10">
        <f>round(D14*E14/100,2)</f>
        <v>5064.96</v>
      </c>
      <c r="G14" s="21"/>
    </row>
    <row r="15" ht="18" customHeight="1">
      <c r="A15" s="8"/>
      <c r="B15" s="9"/>
      <c r="C15" s="20"/>
      <c r="D15" s="11"/>
      <c r="E15" s="11"/>
      <c r="F15" s="11"/>
      <c r="G15" s="21"/>
    </row>
    <row r="16" ht="18" customHeight="1">
      <c r="A16" s="8"/>
      <c r="B16" s="9"/>
      <c r="C16" s="20"/>
      <c r="D16" s="11"/>
      <c r="E16" s="11"/>
      <c r="F16" s="11"/>
      <c r="G16" s="21"/>
    </row>
    <row r="17" ht="18" customHeight="1">
      <c r="A17" s="8"/>
      <c r="B17" s="9"/>
      <c r="C17" s="20"/>
      <c r="D17" s="11"/>
      <c r="E17" s="11"/>
      <c r="F17" s="11"/>
      <c r="G17" s="21"/>
    </row>
    <row r="18" ht="18" customHeight="1">
      <c r="A18" s="8"/>
      <c r="B18" s="9"/>
      <c r="C18" s="20"/>
      <c r="D18" s="11"/>
      <c r="E18" s="11"/>
      <c r="F18" s="11"/>
      <c r="G18" s="21"/>
    </row>
    <row r="19" ht="18" customHeight="1">
      <c r="A19" s="8"/>
      <c r="B19" s="9"/>
      <c r="C19" s="20"/>
      <c r="D19" s="11"/>
      <c r="E19" s="11"/>
      <c r="F19" s="11"/>
      <c r="G19" s="21"/>
    </row>
    <row r="20" ht="18" customHeight="1">
      <c r="A20" s="8"/>
      <c r="B20" s="9"/>
      <c r="C20" s="20"/>
      <c r="D20" s="11"/>
      <c r="E20" s="11"/>
      <c r="F20" s="11"/>
      <c r="G20" s="21"/>
    </row>
    <row r="21" ht="18" customHeight="1">
      <c r="A21" s="8"/>
      <c r="B21" s="9"/>
      <c r="C21" s="20"/>
      <c r="D21" s="11"/>
      <c r="E21" s="11"/>
      <c r="F21" s="11"/>
      <c r="G21" s="21"/>
    </row>
    <row r="22" ht="18" customHeight="1">
      <c r="A22" s="8"/>
      <c r="B22" s="9"/>
      <c r="C22" s="20"/>
      <c r="D22" s="11"/>
      <c r="E22" s="11"/>
      <c r="F22" s="11"/>
      <c r="G22" s="21"/>
    </row>
    <row r="23" ht="18" customHeight="1">
      <c r="A23" s="8"/>
      <c r="B23" s="9"/>
      <c r="C23" s="20"/>
      <c r="D23" s="11"/>
      <c r="E23" s="11"/>
      <c r="F23" s="11"/>
      <c r="G23" s="21"/>
    </row>
    <row r="24" ht="18" customHeight="1">
      <c r="A24" s="8"/>
      <c r="B24" s="9"/>
      <c r="C24" s="20"/>
      <c r="D24" s="11"/>
      <c r="E24" s="11"/>
      <c r="F24" s="11"/>
      <c r="G24" s="21"/>
    </row>
    <row r="25" ht="18" customHeight="1">
      <c r="A25" s="8"/>
      <c r="B25" s="9"/>
      <c r="C25" s="20"/>
      <c r="D25" s="11"/>
      <c r="E25" s="11"/>
      <c r="F25" s="11"/>
      <c r="G25" s="21"/>
    </row>
    <row r="26" ht="18" customHeight="1">
      <c r="A26" s="8"/>
      <c r="B26" s="9"/>
      <c r="C26" s="20"/>
      <c r="D26" s="11"/>
      <c r="E26" s="11"/>
      <c r="F26" s="11"/>
      <c r="G26" s="21"/>
    </row>
    <row r="27" ht="18" customHeight="1">
      <c r="A27" s="8"/>
      <c r="B27" s="9"/>
      <c r="C27" s="20"/>
      <c r="D27" s="11"/>
      <c r="E27" s="11"/>
      <c r="F27" s="11"/>
      <c r="G27" s="21"/>
    </row>
    <row r="28" ht="18" customHeight="1">
      <c r="A28" s="8"/>
      <c r="B28" s="9"/>
      <c r="C28" s="20"/>
      <c r="D28" s="11"/>
      <c r="E28" s="11"/>
      <c r="F28" s="11"/>
      <c r="G28" s="21"/>
    </row>
    <row r="29" ht="18" customHeight="1">
      <c r="A29" s="8"/>
      <c r="B29" s="9"/>
      <c r="C29" s="20"/>
      <c r="D29" s="11"/>
      <c r="E29" s="11"/>
      <c r="F29" s="11"/>
      <c r="G29" s="21"/>
    </row>
    <row r="30" ht="18" customHeight="1">
      <c r="A30" s="8"/>
      <c r="B30" s="9"/>
      <c r="C30" s="20"/>
      <c r="D30" s="11"/>
      <c r="E30" s="11"/>
      <c r="F30" s="11"/>
      <c r="G30" s="21"/>
    </row>
    <row r="31" ht="18" customHeight="1">
      <c r="A31" s="8"/>
      <c r="B31" s="9"/>
      <c r="C31" s="20"/>
      <c r="D31" s="11"/>
      <c r="E31" s="11"/>
      <c r="F31" s="11"/>
      <c r="G31" s="21"/>
    </row>
    <row r="32" ht="18" customHeight="1">
      <c r="A32" s="8"/>
      <c r="B32" s="9"/>
      <c r="C32" s="20"/>
      <c r="D32" s="11"/>
      <c r="E32" s="11"/>
      <c r="F32" s="11"/>
      <c r="G32" s="21"/>
    </row>
    <row r="33" ht="18" customHeight="1">
      <c r="A33" s="8"/>
      <c r="B33" s="9"/>
      <c r="C33" s="20"/>
      <c r="D33" s="11"/>
      <c r="E33" s="11"/>
      <c r="F33" s="11"/>
      <c r="G33" s="21"/>
    </row>
    <row r="34" ht="18" customHeight="1">
      <c r="A34" s="8"/>
      <c r="B34" s="9"/>
      <c r="C34" s="20"/>
      <c r="D34" s="11"/>
      <c r="E34" s="11"/>
      <c r="F34" s="11"/>
      <c r="G34" s="21"/>
    </row>
    <row r="35" ht="18" customHeight="1">
      <c r="A35" s="8"/>
      <c r="B35" s="9"/>
      <c r="C35" s="20"/>
      <c r="D35" s="11"/>
      <c r="E35" s="11"/>
      <c r="F35" s="11"/>
      <c r="G35" s="21"/>
    </row>
    <row r="36" ht="18" customHeight="1">
      <c r="A36" s="8"/>
      <c r="B36" s="9"/>
      <c r="C36" s="20"/>
      <c r="D36" s="11"/>
      <c r="E36" s="11"/>
      <c r="F36" s="11"/>
      <c r="G36" s="21"/>
    </row>
    <row r="37" ht="18" customHeight="1">
      <c r="A37" s="8"/>
      <c r="B37" s="9"/>
      <c r="C37" s="20"/>
      <c r="D37" s="11"/>
      <c r="E37" s="11"/>
      <c r="F37" s="11"/>
      <c r="G37" s="21"/>
    </row>
    <row r="38" ht="18" customHeight="1">
      <c r="A38" s="8"/>
      <c r="B38" s="9"/>
      <c r="C38" s="20"/>
      <c r="D38" s="11"/>
      <c r="E38" s="11"/>
      <c r="F38" s="11"/>
      <c r="G38" s="21"/>
    </row>
    <row r="39" ht="18" customHeight="1">
      <c r="A39" s="8"/>
      <c r="B39" s="9"/>
      <c r="C39" s="20"/>
      <c r="D39" s="11"/>
      <c r="E39" s="11"/>
      <c r="F39" s="11"/>
      <c r="G39" s="21"/>
    </row>
    <row r="40" ht="18" customHeight="1">
      <c r="A40" s="8"/>
      <c r="B40" s="9"/>
      <c r="C40" s="20"/>
      <c r="D40" s="11"/>
      <c r="E40" s="11"/>
      <c r="F40" s="11"/>
      <c r="G40" s="21"/>
    </row>
    <row r="41" ht="18" customHeight="1">
      <c r="A41" s="8"/>
      <c r="B41" s="9"/>
      <c r="C41" s="20"/>
      <c r="D41" s="11"/>
      <c r="E41" s="11"/>
      <c r="F41" s="11"/>
      <c r="G41" s="21"/>
    </row>
    <row r="42" ht="18" customHeight="1">
      <c r="A42" s="15"/>
      <c r="B42" s="16"/>
      <c r="C42" s="26"/>
      <c r="D42" s="17"/>
      <c r="E42" s="17"/>
      <c r="F42" s="17"/>
      <c r="G42" s="27"/>
    </row>
    <row r="43" ht="16.95" customHeight="1">
      <c r="A43" s="28"/>
      <c r="B43" s="2"/>
      <c r="C43" s="3"/>
      <c r="D43" s="3"/>
      <c r="E43" s="3"/>
      <c r="F43" s="3"/>
      <c r="G43" s="2"/>
    </row>
  </sheetData>
  <mergeCells>
    <mergeCell ref="A1:G1"/>
    <mergeCell ref="A3:G3"/>
    <mergeCell ref="A43:G43"/>
  </mergeCells>
  <pageMargins left="0.68" right="0.29000000000000004" top="0.29000000000000004" bottom="0.29000000000000004" header="0.3" footer="0.3"/>
  <pageSetup paperSize="9" scale="100" firstPageNumber="1" fitToWidth="1" fitToHeight="1" orientation="default" horizontalDpi="600" verticalDpi="600" copies="1"/>
  <rowBreaks count="1" manualBreakCount="1">
    <brk id="43" max="16383" man="1" pt="0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published="1" enableFormatConditionsCalculation="1">
    <pageSetUpPr/>
  </sheetPr>
  <dimension ref="A1"/>
  <sheetViews>
    <sheetView showRuler="1" showOutlineSymbols="1" defaultGridColor="1" colorId="64" zoomScale="100" workbookViewId="0"/>
  </sheetViews>
  <sheetFormatPr baseColWidth="8" defaultRowHeight="15"/>
  <cols>
    <col min="1" max="1" width="7.75390625" customWidth="1" collapsed="1"/>
    <col min="2" max="2" width="42.96484375" customWidth="1" collapsed="1"/>
    <col min="3" max="3" width="7.625" customWidth="1" collapsed="1"/>
    <col min="4" max="4" width="11.05859375" customWidth="1" collapsed="1"/>
    <col min="5" max="5" width="10.67578125" customWidth="1" collapsed="1"/>
    <col min="6" max="6" width="10.16796875" customWidth="1" collapsed="1"/>
  </cols>
  <sheetData>
    <row r="1" ht="31.25" customHeight="1">
      <c r="A1" s="1" t="s">
        <v>64</v>
      </c>
      <c r="B1" s="2"/>
      <c r="C1" s="3"/>
      <c r="D1" s="4"/>
      <c r="E1" s="4"/>
      <c r="F1" s="4"/>
    </row>
    <row r="2" ht="15.1" customHeight="1">
      <c r="A2" s="30"/>
      <c r="B2" s="2"/>
      <c r="C2" s="3"/>
      <c r="D2" s="4"/>
      <c r="E2" s="4"/>
      <c r="F2" s="4"/>
    </row>
    <row r="3" ht="20.85" customHeight="1">
      <c r="A3" s="31" t="s">
        <v>65</v>
      </c>
      <c r="B3" s="2"/>
      <c r="C3" s="31" t="s">
        <v>66</v>
      </c>
      <c r="D3" s="4"/>
      <c r="E3" s="4"/>
      <c r="F3" s="32" t="s">
        <v>67</v>
      </c>
    </row>
    <row r="4" ht="20.85" customHeight="1">
      <c r="A4" s="33" t="s">
        <v>68</v>
      </c>
      <c r="B4" s="34"/>
      <c r="C4" s="6"/>
      <c r="D4" s="35"/>
      <c r="E4" s="35"/>
      <c r="F4" s="36"/>
    </row>
    <row r="5" ht="22.3" customHeight="1">
      <c r="A5" s="37" t="s">
        <v>69</v>
      </c>
      <c r="B5" s="9"/>
      <c r="C5" s="20"/>
      <c r="D5" s="11"/>
      <c r="E5" s="11"/>
      <c r="F5" s="13"/>
    </row>
    <row r="6" ht="24.45" customHeight="1">
      <c r="A6" s="8" t="s">
        <v>2</v>
      </c>
      <c r="B6" s="20" t="s">
        <v>29</v>
      </c>
      <c r="C6" s="20" t="s">
        <v>30</v>
      </c>
      <c r="D6" s="20" t="s">
        <v>31</v>
      </c>
      <c r="E6" s="20" t="s">
        <v>32</v>
      </c>
      <c r="F6" s="38" t="s">
        <v>33</v>
      </c>
    </row>
    <row r="7" ht="19.4" customHeight="1">
      <c r="A7" s="8" t="s">
        <v>70</v>
      </c>
      <c r="B7" s="9" t="s">
        <v>71</v>
      </c>
      <c r="C7" s="20" t="s">
        <v>72</v>
      </c>
      <c r="D7" s="11"/>
      <c r="E7" s="11"/>
      <c r="F7" s="39">
        <f>F8+F19</f>
        <v>2713.9</v>
      </c>
    </row>
    <row r="8" ht="19.4" customHeight="1">
      <c r="A8" s="8" t="s">
        <v>10</v>
      </c>
      <c r="B8" s="9" t="s">
        <v>73</v>
      </c>
      <c r="C8" s="20" t="s">
        <v>72</v>
      </c>
      <c r="D8" s="11"/>
      <c r="E8" s="11"/>
      <c r="F8" s="39">
        <f>F9+F12+F13+F17</f>
        <v>2577.3</v>
      </c>
    </row>
    <row r="9" ht="19.4" customHeight="1">
      <c r="A9" s="22">
        <v>1</v>
      </c>
      <c r="B9" s="9" t="s">
        <v>74</v>
      </c>
      <c r="C9" s="20" t="s">
        <v>72</v>
      </c>
      <c r="D9" s="11"/>
      <c r="E9" s="11"/>
      <c r="F9" s="39">
        <f>F10+F11</f>
        <v>990.79</v>
      </c>
    </row>
    <row r="10" ht="19.4" customHeight="1">
      <c r="A10" s="8"/>
      <c r="B10" s="9" t="s">
        <v>75</v>
      </c>
      <c r="C10" s="20" t="s">
        <v>60</v>
      </c>
      <c r="D10" s="24">
        <v>5</v>
      </c>
      <c r="E10" s="10">
        <v>8.78</v>
      </c>
      <c r="F10" s="39">
        <f>round(D10*E10,2)</f>
        <v>43.9</v>
      </c>
    </row>
    <row r="11" ht="19.4" customHeight="1">
      <c r="A11" s="8"/>
      <c r="B11" s="9" t="s">
        <v>76</v>
      </c>
      <c r="C11" s="20" t="s">
        <v>60</v>
      </c>
      <c r="D11" s="23">
        <v>250.5</v>
      </c>
      <c r="E11" s="10">
        <v>3.78</v>
      </c>
      <c r="F11" s="39">
        <f>round(D11*E11,2)</f>
        <v>946.89</v>
      </c>
    </row>
    <row r="12" ht="19.4" customHeight="1">
      <c r="A12" s="22">
        <v>2</v>
      </c>
      <c r="B12" s="9" t="s">
        <v>77</v>
      </c>
      <c r="C12" s="20" t="s">
        <v>72</v>
      </c>
      <c r="D12" s="11"/>
      <c r="E12" s="11"/>
      <c r="F12" s="13"/>
    </row>
    <row r="13" ht="19.4" customHeight="1">
      <c r="A13" s="22">
        <v>3</v>
      </c>
      <c r="B13" s="9" t="s">
        <v>78</v>
      </c>
      <c r="C13" s="20" t="s">
        <v>72</v>
      </c>
      <c r="D13" s="11"/>
      <c r="E13" s="11"/>
      <c r="F13" s="39">
        <f>F14+F15+F16</f>
        <v>1487.39</v>
      </c>
    </row>
    <row r="14" ht="19.4" customHeight="1">
      <c r="A14" s="8"/>
      <c r="B14" s="9" t="s">
        <v>79</v>
      </c>
      <c r="C14" s="20" t="s">
        <v>80</v>
      </c>
      <c r="D14" s="10">
        <v>1.04</v>
      </c>
      <c r="E14" s="10">
        <v>146.76</v>
      </c>
      <c r="F14" s="39">
        <f>round(D14*E14,2)</f>
        <v>152.63</v>
      </c>
    </row>
    <row r="15" ht="19.4" customHeight="1">
      <c r="A15" s="8"/>
      <c r="B15" s="9" t="s">
        <v>81</v>
      </c>
      <c r="C15" s="20" t="s">
        <v>80</v>
      </c>
      <c r="D15" s="10">
        <v>0.51</v>
      </c>
      <c r="E15" s="10">
        <v>81.38</v>
      </c>
      <c r="F15" s="39">
        <f>round(D15*E15,2)</f>
        <v>41.5</v>
      </c>
    </row>
    <row r="16" ht="19.4" customHeight="1">
      <c r="A16" s="8"/>
      <c r="B16" s="9" t="s">
        <v>82</v>
      </c>
      <c r="C16" s="20" t="s">
        <v>80</v>
      </c>
      <c r="D16" s="10">
        <v>11.88</v>
      </c>
      <c r="E16" s="10">
        <v>108.86</v>
      </c>
      <c r="F16" s="39">
        <f>round(D16*E16,2)</f>
        <v>1293.26</v>
      </c>
    </row>
    <row r="17" ht="19.4" customHeight="1">
      <c r="A17" s="22">
        <v>4</v>
      </c>
      <c r="B17" s="9" t="s">
        <v>83</v>
      </c>
      <c r="C17" s="20" t="s">
        <v>72</v>
      </c>
      <c r="D17" s="11"/>
      <c r="E17" s="11"/>
      <c r="F17" s="39">
        <f>F18</f>
        <v>99.12</v>
      </c>
    </row>
    <row r="18" ht="19.4" customHeight="1">
      <c r="A18" s="8"/>
      <c r="B18" s="9" t="s">
        <v>83</v>
      </c>
      <c r="C18" s="20" t="s">
        <v>63</v>
      </c>
      <c r="D18" s="24">
        <v>4</v>
      </c>
      <c r="E18" s="10">
        <f>F10+F11+F14+F15+F16</f>
        <v>2478.18</v>
      </c>
      <c r="F18" s="39">
        <f>round(D18*E18/100,2)</f>
        <v>99.12</v>
      </c>
    </row>
    <row r="19" ht="19.4" customHeight="1">
      <c r="A19" s="8" t="s">
        <v>12</v>
      </c>
      <c r="B19" s="9" t="s">
        <v>84</v>
      </c>
      <c r="C19" s="20" t="s">
        <v>63</v>
      </c>
      <c r="D19" s="23">
        <v>5.3</v>
      </c>
      <c r="E19" s="10">
        <f>F8</f>
        <v>2577.3</v>
      </c>
      <c r="F19" s="39">
        <f>round(D19*E19/100,2)</f>
        <v>136.6</v>
      </c>
    </row>
    <row r="20" ht="19.4" customHeight="1">
      <c r="A20" s="8" t="s">
        <v>85</v>
      </c>
      <c r="B20" s="9" t="s">
        <v>86</v>
      </c>
      <c r="C20" s="20" t="s">
        <v>63</v>
      </c>
      <c r="D20" s="24">
        <v>5</v>
      </c>
      <c r="E20" s="10">
        <f>F7</f>
        <v>2713.9</v>
      </c>
      <c r="F20" s="39">
        <f>round(D20*E20/100,2)</f>
        <v>135.7</v>
      </c>
    </row>
    <row r="21" ht="19.4" customHeight="1">
      <c r="A21" s="8" t="s">
        <v>87</v>
      </c>
      <c r="B21" s="9" t="s">
        <v>88</v>
      </c>
      <c r="C21" s="20" t="s">
        <v>63</v>
      </c>
      <c r="D21" s="24">
        <v>7</v>
      </c>
      <c r="E21" s="10">
        <f>(F7+F20)</f>
        <v>2849.6</v>
      </c>
      <c r="F21" s="39">
        <f>round(D21*E21/100,2)</f>
        <v>199.47</v>
      </c>
    </row>
    <row r="22" ht="19.4" customHeight="1">
      <c r="A22" s="8" t="s">
        <v>89</v>
      </c>
      <c r="B22" s="9" t="s">
        <v>90</v>
      </c>
      <c r="C22" s="20" t="s">
        <v>72</v>
      </c>
      <c r="D22" s="11"/>
      <c r="E22" s="11"/>
      <c r="F22" s="39">
        <f>F23</f>
        <v>506.91</v>
      </c>
    </row>
    <row r="23" ht="19.4" customHeight="1">
      <c r="A23" s="8"/>
      <c r="B23" s="9" t="s">
        <v>91</v>
      </c>
      <c r="C23" s="20" t="s">
        <v>92</v>
      </c>
      <c r="D23" s="25">
        <v>147.356</v>
      </c>
      <c r="E23" s="10">
        <v>3.44</v>
      </c>
      <c r="F23" s="39">
        <f>round(D23*E23,2)</f>
        <v>506.9</v>
      </c>
    </row>
    <row r="24" ht="19.4" customHeight="1">
      <c r="A24" s="8" t="s">
        <v>93</v>
      </c>
      <c r="B24" s="9" t="s">
        <v>94</v>
      </c>
      <c r="C24" s="20" t="s">
        <v>63</v>
      </c>
      <c r="D24" s="24">
        <v>9</v>
      </c>
      <c r="E24" s="10">
        <f>(F7+F20+F21+F22+0)</f>
        <v>3555.98</v>
      </c>
      <c r="F24" s="39">
        <f>round(D24*E24/100,2)</f>
        <v>320.04</v>
      </c>
    </row>
    <row r="25" ht="19.4" customHeight="1">
      <c r="A25" s="8" t="s">
        <v>95</v>
      </c>
      <c r="B25" s="9" t="s">
        <v>96</v>
      </c>
      <c r="C25" s="20" t="s">
        <v>72</v>
      </c>
      <c r="D25" s="11"/>
      <c r="E25" s="11"/>
      <c r="F25" s="39">
        <f>F7+F20+F21+F22+0+F24</f>
        <v>3876.02</v>
      </c>
    </row>
    <row r="26" ht="19.4" customHeight="1">
      <c r="A26" s="8"/>
      <c r="B26" s="9" t="s">
        <v>97</v>
      </c>
      <c r="C26" s="20" t="s">
        <v>72</v>
      </c>
      <c r="D26" s="11"/>
      <c r="E26" s="11"/>
      <c r="F26" s="39">
        <f>F25+0</f>
        <v>3876.02</v>
      </c>
    </row>
    <row r="27" ht="19.4" customHeight="1">
      <c r="A27" s="8"/>
      <c r="B27" s="9"/>
      <c r="C27" s="20"/>
      <c r="D27" s="11"/>
      <c r="E27" s="11"/>
      <c r="F27" s="13"/>
    </row>
    <row r="28" ht="19.4" customHeight="1">
      <c r="A28" s="8"/>
      <c r="B28" s="9"/>
      <c r="C28" s="20"/>
      <c r="D28" s="11"/>
      <c r="E28" s="11"/>
      <c r="F28" s="13"/>
    </row>
    <row r="29" ht="19.4" customHeight="1">
      <c r="A29" s="8"/>
      <c r="B29" s="9"/>
      <c r="C29" s="20"/>
      <c r="D29" s="11"/>
      <c r="E29" s="11"/>
      <c r="F29" s="13"/>
    </row>
    <row r="30" ht="19.4" customHeight="1">
      <c r="A30" s="8"/>
      <c r="B30" s="9"/>
      <c r="C30" s="20"/>
      <c r="D30" s="11"/>
      <c r="E30" s="11"/>
      <c r="F30" s="13"/>
    </row>
    <row r="31" ht="19.4" customHeight="1">
      <c r="A31" s="8"/>
      <c r="B31" s="9"/>
      <c r="C31" s="20"/>
      <c r="D31" s="11"/>
      <c r="E31" s="11"/>
      <c r="F31" s="13"/>
    </row>
    <row r="32" ht="19.4" customHeight="1">
      <c r="A32" s="8"/>
      <c r="B32" s="9"/>
      <c r="C32" s="20"/>
      <c r="D32" s="11"/>
      <c r="E32" s="11"/>
      <c r="F32" s="13"/>
    </row>
    <row r="33" ht="19.4" customHeight="1">
      <c r="A33" s="8"/>
      <c r="B33" s="9"/>
      <c r="C33" s="20"/>
      <c r="D33" s="11"/>
      <c r="E33" s="11"/>
      <c r="F33" s="13"/>
    </row>
    <row r="34" ht="19.4" customHeight="1">
      <c r="A34" s="8"/>
      <c r="B34" s="9"/>
      <c r="C34" s="20"/>
      <c r="D34" s="11"/>
      <c r="E34" s="11"/>
      <c r="F34" s="13"/>
    </row>
    <row r="35" ht="19.4" customHeight="1">
      <c r="A35" s="8"/>
      <c r="B35" s="9"/>
      <c r="C35" s="20"/>
      <c r="D35" s="11"/>
      <c r="E35" s="11"/>
      <c r="F35" s="13"/>
    </row>
    <row r="36" ht="19.4" customHeight="1">
      <c r="A36" s="8"/>
      <c r="B36" s="9"/>
      <c r="C36" s="20"/>
      <c r="D36" s="11"/>
      <c r="E36" s="11"/>
      <c r="F36" s="13"/>
    </row>
    <row r="37" ht="19.4" customHeight="1">
      <c r="A37" s="8"/>
      <c r="B37" s="9"/>
      <c r="C37" s="20"/>
      <c r="D37" s="11"/>
      <c r="E37" s="11"/>
      <c r="F37" s="13"/>
    </row>
    <row r="38" ht="19.4" customHeight="1">
      <c r="A38" s="15"/>
      <c r="B38" s="16"/>
      <c r="C38" s="26"/>
      <c r="D38" s="17"/>
      <c r="E38" s="17"/>
      <c r="F38" s="18"/>
    </row>
    <row r="39" ht="15.3" customHeight="1">
      <c r="A39" s="28"/>
      <c r="B39" s="2"/>
      <c r="C39" s="3"/>
      <c r="D39" s="4"/>
      <c r="E39" s="4"/>
      <c r="F39" s="4"/>
    </row>
    <row r="40" ht="15.3" customHeight="1">
      <c r="A40" s="3"/>
      <c r="B40" s="2"/>
      <c r="C40" s="3"/>
      <c r="D40" s="4"/>
      <c r="E40" s="4"/>
      <c r="F40" s="4"/>
    </row>
    <row r="41" ht="31.25" customHeight="1">
      <c r="A41" s="1" t="s">
        <v>64</v>
      </c>
      <c r="B41" s="2"/>
      <c r="C41" s="3"/>
      <c r="D41" s="4"/>
      <c r="E41" s="4"/>
      <c r="F41" s="4"/>
    </row>
    <row r="42" ht="15.1" customHeight="1">
      <c r="A42" s="30"/>
      <c r="B42" s="2"/>
      <c r="C42" s="3"/>
      <c r="D42" s="4"/>
      <c r="E42" s="4"/>
      <c r="F42" s="4"/>
    </row>
    <row r="43" ht="24.75" customHeight="1">
      <c r="A43" s="31" t="s">
        <v>98</v>
      </c>
      <c r="B43" s="2"/>
      <c r="C43" s="31" t="s">
        <v>99</v>
      </c>
      <c r="D43" s="4"/>
      <c r="E43" s="4"/>
      <c r="F43" s="32" t="s">
        <v>67</v>
      </c>
    </row>
    <row r="44" ht="20.85" customHeight="1">
      <c r="A44" s="33" t="s">
        <v>100</v>
      </c>
      <c r="B44" s="34"/>
      <c r="C44" s="6"/>
      <c r="D44" s="35"/>
      <c r="E44" s="35"/>
      <c r="F44" s="36"/>
    </row>
    <row r="45" ht="22.3" customHeight="1">
      <c r="A45" s="37" t="s">
        <v>101</v>
      </c>
      <c r="B45" s="9"/>
      <c r="C45" s="20"/>
      <c r="D45" s="11"/>
      <c r="E45" s="11"/>
      <c r="F45" s="13"/>
    </row>
    <row r="46" ht="24.45" customHeight="1">
      <c r="A46" s="8" t="s">
        <v>2</v>
      </c>
      <c r="B46" s="20" t="s">
        <v>29</v>
      </c>
      <c r="C46" s="20" t="s">
        <v>30</v>
      </c>
      <c r="D46" s="20" t="s">
        <v>31</v>
      </c>
      <c r="E46" s="20" t="s">
        <v>32</v>
      </c>
      <c r="F46" s="38" t="s">
        <v>33</v>
      </c>
    </row>
    <row r="47" ht="19.4" customHeight="1">
      <c r="A47" s="8" t="s">
        <v>70</v>
      </c>
      <c r="B47" s="9" t="s">
        <v>71</v>
      </c>
      <c r="C47" s="20" t="s">
        <v>72</v>
      </c>
      <c r="D47" s="11"/>
      <c r="E47" s="11"/>
      <c r="F47" s="39">
        <f>F48+F58</f>
        <v>2612.59</v>
      </c>
    </row>
    <row r="48" ht="19.4" customHeight="1">
      <c r="A48" s="8" t="s">
        <v>10</v>
      </c>
      <c r="B48" s="9" t="s">
        <v>73</v>
      </c>
      <c r="C48" s="20" t="s">
        <v>72</v>
      </c>
      <c r="D48" s="11"/>
      <c r="E48" s="11"/>
      <c r="F48" s="39">
        <f>F49+F52+F54+F56</f>
        <v>2481.09</v>
      </c>
    </row>
    <row r="49" ht="19.4" customHeight="1">
      <c r="A49" s="22">
        <v>1</v>
      </c>
      <c r="B49" s="9" t="s">
        <v>74</v>
      </c>
      <c r="C49" s="20" t="s">
        <v>72</v>
      </c>
      <c r="D49" s="11"/>
      <c r="E49" s="11"/>
      <c r="F49" s="39">
        <f>F50+F51</f>
        <v>896.18</v>
      </c>
    </row>
    <row r="50" ht="19.4" customHeight="1">
      <c r="A50" s="8"/>
      <c r="B50" s="9" t="s">
        <v>75</v>
      </c>
      <c r="C50" s="20" t="s">
        <v>60</v>
      </c>
      <c r="D50" s="23">
        <v>4.6</v>
      </c>
      <c r="E50" s="10">
        <v>8.78</v>
      </c>
      <c r="F50" s="39">
        <f>round(D50*E50,2)</f>
        <v>40.39</v>
      </c>
    </row>
    <row r="51" ht="19.4" customHeight="1">
      <c r="A51" s="8"/>
      <c r="B51" s="9" t="s">
        <v>76</v>
      </c>
      <c r="C51" s="20" t="s">
        <v>60</v>
      </c>
      <c r="D51" s="23">
        <v>226.4</v>
      </c>
      <c r="E51" s="10">
        <v>3.78</v>
      </c>
      <c r="F51" s="39">
        <f>round(D51*E51,2)</f>
        <v>855.79</v>
      </c>
    </row>
    <row r="52" ht="19.4" customHeight="1">
      <c r="A52" s="22">
        <v>2</v>
      </c>
      <c r="B52" s="9" t="s">
        <v>77</v>
      </c>
      <c r="C52" s="20" t="s">
        <v>72</v>
      </c>
      <c r="D52" s="11"/>
      <c r="E52" s="11"/>
      <c r="F52" s="39">
        <f>F53</f>
        <v>1200</v>
      </c>
    </row>
    <row r="53" ht="19.4" customHeight="1">
      <c r="A53" s="8"/>
      <c r="B53" s="9" t="s">
        <v>102</v>
      </c>
      <c r="C53" s="20" t="s">
        <v>36</v>
      </c>
      <c r="D53" s="24">
        <v>30</v>
      </c>
      <c r="E53" s="24">
        <v>40</v>
      </c>
      <c r="F53" s="39">
        <f>round(D53*E53,2)</f>
        <v>1200</v>
      </c>
    </row>
    <row r="54" ht="19.4" customHeight="1">
      <c r="A54" s="22">
        <v>3</v>
      </c>
      <c r="B54" s="9" t="s">
        <v>78</v>
      </c>
      <c r="C54" s="20" t="s">
        <v>72</v>
      </c>
      <c r="D54" s="11"/>
      <c r="E54" s="11"/>
      <c r="F54" s="39">
        <f>F55</f>
        <v>266.76</v>
      </c>
    </row>
    <row r="55" ht="19.4" customHeight="1">
      <c r="A55" s="8"/>
      <c r="B55" s="9" t="s">
        <v>103</v>
      </c>
      <c r="C55" s="20" t="s">
        <v>80</v>
      </c>
      <c r="D55" s="23">
        <v>15.6</v>
      </c>
      <c r="E55" s="10">
        <v>17.1</v>
      </c>
      <c r="F55" s="39">
        <f>round(D55*E55,2)</f>
        <v>266.76</v>
      </c>
    </row>
    <row r="56" ht="19.4" customHeight="1">
      <c r="A56" s="22">
        <v>4</v>
      </c>
      <c r="B56" s="9" t="s">
        <v>83</v>
      </c>
      <c r="C56" s="20" t="s">
        <v>72</v>
      </c>
      <c r="D56" s="11"/>
      <c r="E56" s="11"/>
      <c r="F56" s="39">
        <f>F57</f>
        <v>118.15</v>
      </c>
    </row>
    <row r="57" ht="19.4" customHeight="1">
      <c r="A57" s="8"/>
      <c r="B57" s="9" t="s">
        <v>83</v>
      </c>
      <c r="C57" s="20" t="s">
        <v>63</v>
      </c>
      <c r="D57" s="24">
        <v>5</v>
      </c>
      <c r="E57" s="10">
        <f>F50+F51+F53+F55</f>
        <v>2362.94</v>
      </c>
      <c r="F57" s="39">
        <f>round(D57*E57/100,2)</f>
        <v>118.15</v>
      </c>
    </row>
    <row r="58" ht="19.4" customHeight="1">
      <c r="A58" s="8" t="s">
        <v>12</v>
      </c>
      <c r="B58" s="9" t="s">
        <v>84</v>
      </c>
      <c r="C58" s="20" t="s">
        <v>63</v>
      </c>
      <c r="D58" s="23">
        <v>5.3</v>
      </c>
      <c r="E58" s="10">
        <f>F48</f>
        <v>2481.09</v>
      </c>
      <c r="F58" s="39">
        <f>round(D58*E58/100,2)</f>
        <v>131.5</v>
      </c>
    </row>
    <row r="59" ht="19.4" customHeight="1">
      <c r="A59" s="8" t="s">
        <v>85</v>
      </c>
      <c r="B59" s="9" t="s">
        <v>86</v>
      </c>
      <c r="C59" s="20" t="s">
        <v>63</v>
      </c>
      <c r="D59" s="24">
        <v>5</v>
      </c>
      <c r="E59" s="10">
        <f>F47</f>
        <v>2612.59</v>
      </c>
      <c r="F59" s="39">
        <f>round(D59*E59/100,2)</f>
        <v>130.63</v>
      </c>
    </row>
    <row r="60" ht="19.4" customHeight="1">
      <c r="A60" s="8" t="s">
        <v>87</v>
      </c>
      <c r="B60" s="9" t="s">
        <v>88</v>
      </c>
      <c r="C60" s="20" t="s">
        <v>63</v>
      </c>
      <c r="D60" s="24">
        <v>7</v>
      </c>
      <c r="E60" s="10">
        <f>(F47+F59)</f>
        <v>2743.22</v>
      </c>
      <c r="F60" s="39">
        <f>round(D60*E60/100,2)</f>
        <v>192.03</v>
      </c>
    </row>
    <row r="61" ht="19.4" customHeight="1">
      <c r="A61" s="8" t="s">
        <v>89</v>
      </c>
      <c r="B61" s="9" t="s">
        <v>90</v>
      </c>
      <c r="C61" s="20" t="s">
        <v>72</v>
      </c>
      <c r="D61" s="11"/>
      <c r="E61" s="11"/>
      <c r="F61" s="39">
        <f>F62</f>
        <v>4201.2</v>
      </c>
    </row>
    <row r="62" ht="19.4" customHeight="1">
      <c r="A62" s="8"/>
      <c r="B62" s="9" t="s">
        <v>102</v>
      </c>
      <c r="C62" s="20" t="s">
        <v>36</v>
      </c>
      <c r="D62" s="24">
        <f>D53</f>
        <v>30</v>
      </c>
      <c r="E62" s="10">
        <v>140.04</v>
      </c>
      <c r="F62" s="39">
        <f>round(D62*E62,2)</f>
        <v>4201.2</v>
      </c>
    </row>
    <row r="63" ht="19.4" customHeight="1">
      <c r="A63" s="8" t="s">
        <v>93</v>
      </c>
      <c r="B63" s="9" t="s">
        <v>94</v>
      </c>
      <c r="C63" s="20" t="s">
        <v>63</v>
      </c>
      <c r="D63" s="24">
        <v>9</v>
      </c>
      <c r="E63" s="10">
        <f>(F47+F59+F60+F61+0)</f>
        <v>7136.45</v>
      </c>
      <c r="F63" s="39">
        <f>round(D63*E63/100,2)</f>
        <v>642.28</v>
      </c>
    </row>
    <row r="64" ht="19.4" customHeight="1">
      <c r="A64" s="8" t="s">
        <v>95</v>
      </c>
      <c r="B64" s="9" t="s">
        <v>96</v>
      </c>
      <c r="C64" s="20" t="s">
        <v>72</v>
      </c>
      <c r="D64" s="11"/>
      <c r="E64" s="11"/>
      <c r="F64" s="39">
        <f>F47+F59+F60+F61+0+F63</f>
        <v>7778.73</v>
      </c>
    </row>
    <row r="65" ht="19.4" customHeight="1">
      <c r="A65" s="8"/>
      <c r="B65" s="9" t="s">
        <v>97</v>
      </c>
      <c r="C65" s="20" t="s">
        <v>72</v>
      </c>
      <c r="D65" s="11"/>
      <c r="E65" s="11"/>
      <c r="F65" s="39">
        <f>F64+0</f>
        <v>7778.73</v>
      </c>
    </row>
    <row r="66" ht="19.4" customHeight="1">
      <c r="A66" s="8"/>
      <c r="B66" s="9"/>
      <c r="C66" s="20"/>
      <c r="D66" s="11"/>
      <c r="E66" s="11"/>
      <c r="F66" s="13"/>
    </row>
    <row r="67" ht="19.4" customHeight="1">
      <c r="A67" s="8"/>
      <c r="B67" s="9"/>
      <c r="C67" s="20"/>
      <c r="D67" s="11"/>
      <c r="E67" s="11"/>
      <c r="F67" s="13"/>
    </row>
    <row r="68" ht="19.4" customHeight="1">
      <c r="A68" s="8"/>
      <c r="B68" s="9"/>
      <c r="C68" s="20"/>
      <c r="D68" s="11"/>
      <c r="E68" s="11"/>
      <c r="F68" s="13"/>
    </row>
    <row r="69" ht="19.4" customHeight="1">
      <c r="A69" s="8"/>
      <c r="B69" s="9"/>
      <c r="C69" s="20"/>
      <c r="D69" s="11"/>
      <c r="E69" s="11"/>
      <c r="F69" s="13"/>
    </row>
    <row r="70" ht="19.4" customHeight="1">
      <c r="A70" s="8"/>
      <c r="B70" s="9"/>
      <c r="C70" s="20"/>
      <c r="D70" s="11"/>
      <c r="E70" s="11"/>
      <c r="F70" s="13"/>
    </row>
    <row r="71" ht="19.4" customHeight="1">
      <c r="A71" s="8"/>
      <c r="B71" s="9"/>
      <c r="C71" s="20"/>
      <c r="D71" s="11"/>
      <c r="E71" s="11"/>
      <c r="F71" s="13"/>
    </row>
    <row r="72" ht="19.4" customHeight="1">
      <c r="A72" s="8"/>
      <c r="B72" s="9"/>
      <c r="C72" s="20"/>
      <c r="D72" s="11"/>
      <c r="E72" s="11"/>
      <c r="F72" s="13"/>
    </row>
    <row r="73" ht="19.4" customHeight="1">
      <c r="A73" s="8"/>
      <c r="B73" s="9"/>
      <c r="C73" s="20"/>
      <c r="D73" s="11"/>
      <c r="E73" s="11"/>
      <c r="F73" s="13"/>
    </row>
    <row r="74" ht="19.4" customHeight="1">
      <c r="A74" s="8"/>
      <c r="B74" s="9"/>
      <c r="C74" s="20"/>
      <c r="D74" s="11"/>
      <c r="E74" s="11"/>
      <c r="F74" s="13"/>
    </row>
    <row r="75" ht="19.4" customHeight="1">
      <c r="A75" s="8"/>
      <c r="B75" s="9"/>
      <c r="C75" s="20"/>
      <c r="D75" s="11"/>
      <c r="E75" s="11"/>
      <c r="F75" s="13"/>
    </row>
    <row r="76" ht="19.4" customHeight="1">
      <c r="A76" s="8"/>
      <c r="B76" s="9"/>
      <c r="C76" s="20"/>
      <c r="D76" s="11"/>
      <c r="E76" s="11"/>
      <c r="F76" s="13"/>
    </row>
    <row r="77" ht="19.4" customHeight="1">
      <c r="A77" s="8"/>
      <c r="B77" s="9"/>
      <c r="C77" s="20"/>
      <c r="D77" s="11"/>
      <c r="E77" s="11"/>
      <c r="F77" s="13"/>
    </row>
    <row r="78" ht="19.4" customHeight="1">
      <c r="A78" s="15"/>
      <c r="B78" s="16"/>
      <c r="C78" s="26"/>
      <c r="D78" s="17"/>
      <c r="E78" s="17"/>
      <c r="F78" s="18"/>
    </row>
    <row r="79" ht="13.15" customHeight="1">
      <c r="A79" s="28"/>
      <c r="B79" s="2"/>
      <c r="C79" s="3"/>
      <c r="D79" s="4"/>
      <c r="E79" s="4"/>
      <c r="F79" s="4"/>
    </row>
    <row r="80" ht="13.15" customHeight="1">
      <c r="A80" s="3"/>
      <c r="B80" s="2"/>
      <c r="C80" s="3"/>
      <c r="D80" s="4"/>
      <c r="E80" s="4"/>
      <c r="F80" s="4"/>
    </row>
    <row r="81" ht="31.25" customHeight="1">
      <c r="A81" s="1" t="s">
        <v>64</v>
      </c>
      <c r="B81" s="2"/>
      <c r="C81" s="3"/>
      <c r="D81" s="4"/>
      <c r="E81" s="4"/>
      <c r="F81" s="4"/>
    </row>
    <row r="82" ht="15.1" customHeight="1">
      <c r="A82" s="30"/>
      <c r="B82" s="2"/>
      <c r="C82" s="3"/>
      <c r="D82" s="4"/>
      <c r="E82" s="4"/>
      <c r="F82" s="4"/>
    </row>
    <row r="83" ht="20.85" customHeight="1">
      <c r="A83" s="31" t="s">
        <v>104</v>
      </c>
      <c r="B83" s="2"/>
      <c r="C83" s="31" t="s">
        <v>105</v>
      </c>
      <c r="D83" s="4"/>
      <c r="E83" s="4"/>
      <c r="F83" s="32" t="s">
        <v>67</v>
      </c>
    </row>
    <row r="84" ht="20.85" customHeight="1">
      <c r="A84" s="33" t="s">
        <v>106</v>
      </c>
      <c r="B84" s="34"/>
      <c r="C84" s="6"/>
      <c r="D84" s="35"/>
      <c r="E84" s="35"/>
      <c r="F84" s="36"/>
    </row>
    <row r="85" ht="22.3" customHeight="1">
      <c r="A85" s="37" t="s">
        <v>107</v>
      </c>
      <c r="B85" s="9"/>
      <c r="C85" s="20"/>
      <c r="D85" s="11"/>
      <c r="E85" s="11"/>
      <c r="F85" s="13"/>
    </row>
    <row r="86" ht="24.45" customHeight="1">
      <c r="A86" s="8" t="s">
        <v>2</v>
      </c>
      <c r="B86" s="20" t="s">
        <v>29</v>
      </c>
      <c r="C86" s="20" t="s">
        <v>30</v>
      </c>
      <c r="D86" s="20" t="s">
        <v>31</v>
      </c>
      <c r="E86" s="20" t="s">
        <v>32</v>
      </c>
      <c r="F86" s="38" t="s">
        <v>33</v>
      </c>
    </row>
    <row r="87" ht="19.4" customHeight="1">
      <c r="A87" s="8" t="s">
        <v>70</v>
      </c>
      <c r="B87" s="9" t="s">
        <v>71</v>
      </c>
      <c r="C87" s="20" t="s">
        <v>72</v>
      </c>
      <c r="D87" s="11"/>
      <c r="E87" s="11"/>
      <c r="F87" s="39">
        <f>F88+F97</f>
        <v>6468.29</v>
      </c>
    </row>
    <row r="88" ht="19.4" customHeight="1">
      <c r="A88" s="8" t="s">
        <v>10</v>
      </c>
      <c r="B88" s="9" t="s">
        <v>73</v>
      </c>
      <c r="C88" s="20" t="s">
        <v>72</v>
      </c>
      <c r="D88" s="11"/>
      <c r="E88" s="11"/>
      <c r="F88" s="39">
        <f>F89+F92+F94+F95</f>
        <v>6028.23</v>
      </c>
    </row>
    <row r="89" ht="19.4" customHeight="1">
      <c r="A89" s="22">
        <v>1</v>
      </c>
      <c r="B89" s="9" t="s">
        <v>74</v>
      </c>
      <c r="C89" s="20" t="s">
        <v>72</v>
      </c>
      <c r="D89" s="11"/>
      <c r="E89" s="11"/>
      <c r="F89" s="39">
        <f>F90+F91</f>
        <v>1912.28</v>
      </c>
    </row>
    <row r="90" ht="19.4" customHeight="1">
      <c r="A90" s="8"/>
      <c r="B90" s="9" t="s">
        <v>75</v>
      </c>
      <c r="C90" s="20" t="s">
        <v>60</v>
      </c>
      <c r="D90" s="23">
        <v>9.9</v>
      </c>
      <c r="E90" s="10">
        <v>8.78</v>
      </c>
      <c r="F90" s="39">
        <f>round(D90*E90,2)</f>
        <v>86.92</v>
      </c>
    </row>
    <row r="91" ht="19.4" customHeight="1">
      <c r="A91" s="8"/>
      <c r="B91" s="9" t="s">
        <v>76</v>
      </c>
      <c r="C91" s="20" t="s">
        <v>60</v>
      </c>
      <c r="D91" s="23">
        <v>482.9</v>
      </c>
      <c r="E91" s="10">
        <v>3.78</v>
      </c>
      <c r="F91" s="39">
        <f>round(D91*E91,2)</f>
        <v>1825.36</v>
      </c>
    </row>
    <row r="92" ht="19.4" customHeight="1">
      <c r="A92" s="22">
        <v>2</v>
      </c>
      <c r="B92" s="9" t="s">
        <v>77</v>
      </c>
      <c r="C92" s="20" t="s">
        <v>72</v>
      </c>
      <c r="D92" s="11"/>
      <c r="E92" s="11"/>
      <c r="F92" s="39">
        <f>F93</f>
        <v>4080</v>
      </c>
    </row>
    <row r="93" ht="19.4" customHeight="1">
      <c r="A93" s="8"/>
      <c r="B93" s="9" t="s">
        <v>102</v>
      </c>
      <c r="C93" s="20" t="s">
        <v>36</v>
      </c>
      <c r="D93" s="24">
        <v>102</v>
      </c>
      <c r="E93" s="24">
        <v>40</v>
      </c>
      <c r="F93" s="39">
        <f>round(D93*E93,2)</f>
        <v>4080</v>
      </c>
    </row>
    <row r="94" ht="19.4" customHeight="1">
      <c r="A94" s="22">
        <v>3</v>
      </c>
      <c r="B94" s="9" t="s">
        <v>78</v>
      </c>
      <c r="C94" s="20" t="s">
        <v>72</v>
      </c>
      <c r="D94" s="11"/>
      <c r="E94" s="11"/>
      <c r="F94" s="13"/>
    </row>
    <row r="95" ht="19.4" customHeight="1">
      <c r="A95" s="22">
        <v>4</v>
      </c>
      <c r="B95" s="9" t="s">
        <v>83</v>
      </c>
      <c r="C95" s="20" t="s">
        <v>72</v>
      </c>
      <c r="D95" s="11"/>
      <c r="E95" s="11"/>
      <c r="F95" s="39">
        <f>F96</f>
        <v>35.95</v>
      </c>
    </row>
    <row r="96" ht="19.4" customHeight="1">
      <c r="A96" s="8"/>
      <c r="B96" s="9" t="s">
        <v>83</v>
      </c>
      <c r="C96" s="20" t="s">
        <v>63</v>
      </c>
      <c r="D96" s="23">
        <v>0.6</v>
      </c>
      <c r="E96" s="10">
        <f>F90+F91+F93</f>
        <v>5992.28</v>
      </c>
      <c r="F96" s="39">
        <f>round(D96*E96/100,2)</f>
        <v>35.95</v>
      </c>
    </row>
    <row r="97" ht="19.4" customHeight="1">
      <c r="A97" s="8" t="s">
        <v>12</v>
      </c>
      <c r="B97" s="9" t="s">
        <v>84</v>
      </c>
      <c r="C97" s="20" t="s">
        <v>63</v>
      </c>
      <c r="D97" s="23">
        <v>7.3</v>
      </c>
      <c r="E97" s="10">
        <f>F88</f>
        <v>6028.23</v>
      </c>
      <c r="F97" s="39">
        <f>round(D97*E97/100,2)</f>
        <v>440.06</v>
      </c>
    </row>
    <row r="98" ht="19.4" customHeight="1">
      <c r="A98" s="8" t="s">
        <v>85</v>
      </c>
      <c r="B98" s="9" t="s">
        <v>86</v>
      </c>
      <c r="C98" s="20" t="s">
        <v>63</v>
      </c>
      <c r="D98" s="24">
        <v>6</v>
      </c>
      <c r="E98" s="10">
        <f>F87</f>
        <v>6468.29</v>
      </c>
      <c r="F98" s="39">
        <f>round(D98*E98/100,2)</f>
        <v>388.1</v>
      </c>
    </row>
    <row r="99" ht="19.4" customHeight="1">
      <c r="A99" s="8" t="s">
        <v>87</v>
      </c>
      <c r="B99" s="9" t="s">
        <v>88</v>
      </c>
      <c r="C99" s="20" t="s">
        <v>63</v>
      </c>
      <c r="D99" s="24">
        <v>7</v>
      </c>
      <c r="E99" s="10">
        <f>(F87+F98)</f>
        <v>6856.39</v>
      </c>
      <c r="F99" s="39">
        <f>round(D99*E99/100,2)</f>
        <v>479.95</v>
      </c>
    </row>
    <row r="100" ht="19.4" customHeight="1">
      <c r="A100" s="8" t="s">
        <v>89</v>
      </c>
      <c r="B100" s="9" t="s">
        <v>90</v>
      </c>
      <c r="C100" s="20" t="s">
        <v>72</v>
      </c>
      <c r="D100" s="11"/>
      <c r="E100" s="11"/>
      <c r="F100" s="39">
        <f>F101</f>
        <v>14284.08</v>
      </c>
    </row>
    <row r="101" ht="19.4" customHeight="1">
      <c r="A101" s="8"/>
      <c r="B101" s="9" t="s">
        <v>102</v>
      </c>
      <c r="C101" s="20" t="s">
        <v>36</v>
      </c>
      <c r="D101" s="24">
        <f>D93</f>
        <v>102</v>
      </c>
      <c r="E101" s="10">
        <v>140.04</v>
      </c>
      <c r="F101" s="39">
        <f>round(D101*E101,2)</f>
        <v>14284.08</v>
      </c>
    </row>
    <row r="102" ht="19.4" customHeight="1">
      <c r="A102" s="8" t="s">
        <v>93</v>
      </c>
      <c r="B102" s="9" t="s">
        <v>94</v>
      </c>
      <c r="C102" s="20" t="s">
        <v>63</v>
      </c>
      <c r="D102" s="24">
        <v>9</v>
      </c>
      <c r="E102" s="10">
        <f>(F87+F98+F99+F100+0)</f>
        <v>21620.42</v>
      </c>
      <c r="F102" s="39">
        <f>round(D102*E102/100,2)</f>
        <v>1945.84</v>
      </c>
    </row>
    <row r="103" ht="19.4" customHeight="1">
      <c r="A103" s="8" t="s">
        <v>95</v>
      </c>
      <c r="B103" s="9" t="s">
        <v>96</v>
      </c>
      <c r="C103" s="20" t="s">
        <v>72</v>
      </c>
      <c r="D103" s="11"/>
      <c r="E103" s="11"/>
      <c r="F103" s="39">
        <f>F87+F98+F99+F100+0+F102</f>
        <v>23566.26</v>
      </c>
    </row>
    <row r="104" ht="19.4" customHeight="1">
      <c r="A104" s="8"/>
      <c r="B104" s="9" t="s">
        <v>97</v>
      </c>
      <c r="C104" s="20" t="s">
        <v>72</v>
      </c>
      <c r="D104" s="11"/>
      <c r="E104" s="11"/>
      <c r="F104" s="39">
        <f>F103+0</f>
        <v>23566.26</v>
      </c>
    </row>
    <row r="105" ht="19.4" customHeight="1">
      <c r="A105" s="8"/>
      <c r="B105" s="9"/>
      <c r="C105" s="20"/>
      <c r="D105" s="11"/>
      <c r="E105" s="11"/>
      <c r="F105" s="13"/>
    </row>
    <row r="106" ht="19.4" customHeight="1">
      <c r="A106" s="8"/>
      <c r="B106" s="9"/>
      <c r="C106" s="20"/>
      <c r="D106" s="11"/>
      <c r="E106" s="11"/>
      <c r="F106" s="13"/>
    </row>
    <row r="107" ht="19.4" customHeight="1">
      <c r="A107" s="8"/>
      <c r="B107" s="9"/>
      <c r="C107" s="20"/>
      <c r="D107" s="11"/>
      <c r="E107" s="11"/>
      <c r="F107" s="13"/>
    </row>
    <row r="108" ht="19.4" customHeight="1">
      <c r="A108" s="8"/>
      <c r="B108" s="9"/>
      <c r="C108" s="20"/>
      <c r="D108" s="11"/>
      <c r="E108" s="11"/>
      <c r="F108" s="13"/>
    </row>
    <row r="109" ht="19.4" customHeight="1">
      <c r="A109" s="8"/>
      <c r="B109" s="9"/>
      <c r="C109" s="20"/>
      <c r="D109" s="11"/>
      <c r="E109" s="11"/>
      <c r="F109" s="13"/>
    </row>
    <row r="110" ht="19.4" customHeight="1">
      <c r="A110" s="8"/>
      <c r="B110" s="9"/>
      <c r="C110" s="20"/>
      <c r="D110" s="11"/>
      <c r="E110" s="11"/>
      <c r="F110" s="13"/>
    </row>
    <row r="111" ht="19.4" customHeight="1">
      <c r="A111" s="8"/>
      <c r="B111" s="9"/>
      <c r="C111" s="20"/>
      <c r="D111" s="11"/>
      <c r="E111" s="11"/>
      <c r="F111" s="13"/>
    </row>
    <row r="112" ht="19.4" customHeight="1">
      <c r="A112" s="8"/>
      <c r="B112" s="9"/>
      <c r="C112" s="20"/>
      <c r="D112" s="11"/>
      <c r="E112" s="11"/>
      <c r="F112" s="13"/>
    </row>
    <row r="113" ht="19.4" customHeight="1">
      <c r="A113" s="8"/>
      <c r="B113" s="9"/>
      <c r="C113" s="20"/>
      <c r="D113" s="11"/>
      <c r="E113" s="11"/>
      <c r="F113" s="13"/>
    </row>
    <row r="114" ht="19.4" customHeight="1">
      <c r="A114" s="8"/>
      <c r="B114" s="9"/>
      <c r="C114" s="20"/>
      <c r="D114" s="11"/>
      <c r="E114" s="11"/>
      <c r="F114" s="13"/>
    </row>
    <row r="115" ht="19.4" customHeight="1">
      <c r="A115" s="8"/>
      <c r="B115" s="9"/>
      <c r="C115" s="20"/>
      <c r="D115" s="11"/>
      <c r="E115" s="11"/>
      <c r="F115" s="13"/>
    </row>
    <row r="116" ht="19.4" customHeight="1">
      <c r="A116" s="8"/>
      <c r="B116" s="9"/>
      <c r="C116" s="20"/>
      <c r="D116" s="11"/>
      <c r="E116" s="11"/>
      <c r="F116" s="13"/>
    </row>
    <row r="117" ht="19.4" customHeight="1">
      <c r="A117" s="8"/>
      <c r="B117" s="9"/>
      <c r="C117" s="20"/>
      <c r="D117" s="11"/>
      <c r="E117" s="11"/>
      <c r="F117" s="13"/>
    </row>
    <row r="118" ht="19.4" customHeight="1">
      <c r="A118" s="15"/>
      <c r="B118" s="16"/>
      <c r="C118" s="26"/>
      <c r="D118" s="17"/>
      <c r="E118" s="17"/>
      <c r="F118" s="18"/>
    </row>
    <row r="119" ht="15.3" customHeight="1">
      <c r="A119" s="28"/>
      <c r="B119" s="2"/>
      <c r="C119" s="3"/>
      <c r="D119" s="4"/>
      <c r="E119" s="4"/>
      <c r="F119" s="4"/>
    </row>
    <row r="120" ht="15.3" customHeight="1">
      <c r="A120" s="3"/>
      <c r="B120" s="2"/>
      <c r="C120" s="3"/>
      <c r="D120" s="4"/>
      <c r="E120" s="4"/>
      <c r="F120" s="4"/>
    </row>
    <row r="121" ht="31.25" customHeight="1">
      <c r="A121" s="1" t="s">
        <v>64</v>
      </c>
      <c r="B121" s="2"/>
      <c r="C121" s="3"/>
      <c r="D121" s="4"/>
      <c r="E121" s="4"/>
      <c r="F121" s="4"/>
    </row>
    <row r="122" ht="15.1" customHeight="1">
      <c r="A122" s="30"/>
      <c r="B122" s="2"/>
      <c r="C122" s="3"/>
      <c r="D122" s="4"/>
      <c r="E122" s="4"/>
      <c r="F122" s="4"/>
    </row>
    <row r="123" ht="20.85" customHeight="1">
      <c r="A123" s="31" t="s">
        <v>108</v>
      </c>
      <c r="B123" s="2"/>
      <c r="C123" s="31" t="s">
        <v>109</v>
      </c>
      <c r="D123" s="4"/>
      <c r="E123" s="4"/>
      <c r="F123" s="32" t="s">
        <v>67</v>
      </c>
    </row>
    <row r="124" ht="20.85" customHeight="1">
      <c r="A124" s="33" t="s">
        <v>110</v>
      </c>
      <c r="B124" s="34"/>
      <c r="C124" s="6"/>
      <c r="D124" s="35"/>
      <c r="E124" s="35"/>
      <c r="F124" s="36"/>
    </row>
    <row r="125" ht="22.3" customHeight="1">
      <c r="A125" s="37" t="s">
        <v>111</v>
      </c>
      <c r="B125" s="9"/>
      <c r="C125" s="20"/>
      <c r="D125" s="11"/>
      <c r="E125" s="11"/>
      <c r="F125" s="13"/>
    </row>
    <row r="126" ht="24.45" customHeight="1">
      <c r="A126" s="8" t="s">
        <v>2</v>
      </c>
      <c r="B126" s="20" t="s">
        <v>29</v>
      </c>
      <c r="C126" s="20" t="s">
        <v>30</v>
      </c>
      <c r="D126" s="20" t="s">
        <v>31</v>
      </c>
      <c r="E126" s="20" t="s">
        <v>32</v>
      </c>
      <c r="F126" s="38" t="s">
        <v>33</v>
      </c>
    </row>
    <row r="127" ht="16.2" customHeight="1">
      <c r="A127" s="8" t="s">
        <v>70</v>
      </c>
      <c r="B127" s="9" t="s">
        <v>71</v>
      </c>
      <c r="C127" s="20" t="s">
        <v>72</v>
      </c>
      <c r="D127" s="11"/>
      <c r="E127" s="11"/>
      <c r="F127" s="39">
        <f>F128+F156</f>
        <v>37379.35</v>
      </c>
    </row>
    <row r="128" ht="16.2" customHeight="1">
      <c r="A128" s="8" t="s">
        <v>10</v>
      </c>
      <c r="B128" s="9" t="s">
        <v>73</v>
      </c>
      <c r="C128" s="20" t="s">
        <v>72</v>
      </c>
      <c r="D128" s="11"/>
      <c r="E128" s="11"/>
      <c r="F128" s="39">
        <f>F129+F134+F145+F154</f>
        <v>34836.3</v>
      </c>
    </row>
    <row r="129" ht="16.2" customHeight="1">
      <c r="A129" s="22">
        <v>1</v>
      </c>
      <c r="B129" s="9" t="s">
        <v>74</v>
      </c>
      <c r="C129" s="20" t="s">
        <v>72</v>
      </c>
      <c r="D129" s="11"/>
      <c r="E129" s="11"/>
      <c r="F129" s="39">
        <f>F130+F131+F132+F133</f>
        <v>2983.17</v>
      </c>
    </row>
    <row r="130" ht="16.2" customHeight="1">
      <c r="A130" s="8"/>
      <c r="B130" s="9" t="s">
        <v>75</v>
      </c>
      <c r="C130" s="20" t="s">
        <v>60</v>
      </c>
      <c r="D130" s="23">
        <v>12.8</v>
      </c>
      <c r="E130" s="10">
        <v>8.78</v>
      </c>
      <c r="F130" s="39">
        <f>round(D130*E130,2)</f>
        <v>112.38</v>
      </c>
    </row>
    <row r="131" ht="16.2" customHeight="1">
      <c r="A131" s="8"/>
      <c r="B131" s="9" t="s">
        <v>112</v>
      </c>
      <c r="C131" s="20" t="s">
        <v>60</v>
      </c>
      <c r="D131" s="24">
        <v>17</v>
      </c>
      <c r="E131" s="10">
        <v>8.17</v>
      </c>
      <c r="F131" s="39">
        <f>round(D131*E131,2)</f>
        <v>138.89</v>
      </c>
    </row>
    <row r="132" ht="16.2" customHeight="1">
      <c r="A132" s="8"/>
      <c r="B132" s="9" t="s">
        <v>113</v>
      </c>
      <c r="C132" s="20" t="s">
        <v>60</v>
      </c>
      <c r="D132" s="23">
        <v>225.4</v>
      </c>
      <c r="E132" s="10">
        <v>6.94</v>
      </c>
      <c r="F132" s="39">
        <f>round(D132*E132,2)</f>
        <v>1564.28</v>
      </c>
    </row>
    <row r="133" ht="16.2" customHeight="1">
      <c r="A133" s="8"/>
      <c r="B133" s="9" t="s">
        <v>76</v>
      </c>
      <c r="C133" s="20" t="s">
        <v>60</v>
      </c>
      <c r="D133" s="40">
        <v>308.8925</v>
      </c>
      <c r="E133" s="10">
        <v>3.78</v>
      </c>
      <c r="F133" s="39">
        <f>round(D133*E133,2)</f>
        <v>1167.61</v>
      </c>
    </row>
    <row r="134" ht="16.2" customHeight="1">
      <c r="A134" s="22">
        <v>2</v>
      </c>
      <c r="B134" s="9" t="s">
        <v>77</v>
      </c>
      <c r="C134" s="20" t="s">
        <v>72</v>
      </c>
      <c r="D134" s="11"/>
      <c r="E134" s="11"/>
      <c r="F134" s="39">
        <f>F135+F136+F137+F138+F139+F140+F141+F142+F143+F144</f>
        <v>30674.18</v>
      </c>
    </row>
    <row r="135" ht="16.2" customHeight="1">
      <c r="A135" s="8"/>
      <c r="B135" s="9" t="s">
        <v>114</v>
      </c>
      <c r="C135" s="20" t="s">
        <v>36</v>
      </c>
      <c r="D135" s="24">
        <v>120</v>
      </c>
      <c r="E135" s="10">
        <v>3.85</v>
      </c>
      <c r="F135" s="39">
        <f>round(D135*E135,2)</f>
        <v>462</v>
      </c>
    </row>
    <row r="136" ht="16.2" customHeight="1">
      <c r="A136" s="8"/>
      <c r="B136" s="9" t="s">
        <v>115</v>
      </c>
      <c r="C136" s="20" t="s">
        <v>36</v>
      </c>
      <c r="D136" s="10">
        <v>0.09</v>
      </c>
      <c r="E136" s="24">
        <v>1655</v>
      </c>
      <c r="F136" s="39">
        <f>round(D136*E136,2)</f>
        <v>148.95</v>
      </c>
    </row>
    <row r="137" ht="16.2" customHeight="1">
      <c r="A137" s="8"/>
      <c r="B137" s="9" t="s">
        <v>116</v>
      </c>
      <c r="C137" s="20" t="s">
        <v>92</v>
      </c>
      <c r="D137" s="10">
        <v>0.44</v>
      </c>
      <c r="E137" s="10">
        <v>6.75</v>
      </c>
      <c r="F137" s="39">
        <f>round(D137*E137,2)</f>
        <v>2.97</v>
      </c>
    </row>
    <row r="138" ht="16.2" customHeight="1">
      <c r="A138" s="8"/>
      <c r="B138" s="9" t="s">
        <v>117</v>
      </c>
      <c r="C138" s="20" t="s">
        <v>92</v>
      </c>
      <c r="D138" s="10">
        <v>2.77</v>
      </c>
      <c r="E138" s="10">
        <v>4.37</v>
      </c>
      <c r="F138" s="39">
        <f>round(D138*E138,2)</f>
        <v>12.1</v>
      </c>
    </row>
    <row r="139" ht="16.2" customHeight="1">
      <c r="A139" s="8"/>
      <c r="B139" s="9" t="s">
        <v>118</v>
      </c>
      <c r="C139" s="20" t="s">
        <v>92</v>
      </c>
      <c r="D139" s="10">
        <v>1.06</v>
      </c>
      <c r="E139" s="25">
        <v>4.053</v>
      </c>
      <c r="F139" s="39">
        <f>round(D139*E139,2)</f>
        <v>4.3</v>
      </c>
    </row>
    <row r="140" ht="16.2" customHeight="1">
      <c r="A140" s="8"/>
      <c r="B140" s="9" t="s">
        <v>119</v>
      </c>
      <c r="C140" s="20" t="s">
        <v>92</v>
      </c>
      <c r="D140" s="10">
        <v>2.84</v>
      </c>
      <c r="E140" s="25">
        <v>4.053</v>
      </c>
      <c r="F140" s="39">
        <f>round(D140*E140,2)</f>
        <v>11.51</v>
      </c>
    </row>
    <row r="141" ht="16.2" customHeight="1">
      <c r="A141" s="8"/>
      <c r="B141" s="9" t="s">
        <v>120</v>
      </c>
      <c r="C141" s="20" t="s">
        <v>92</v>
      </c>
      <c r="D141" s="10">
        <v>21.39</v>
      </c>
      <c r="E141" s="25">
        <v>4.053</v>
      </c>
      <c r="F141" s="39">
        <f>round(D141*E141,2)</f>
        <v>86.69</v>
      </c>
    </row>
    <row r="142" ht="16.2" customHeight="1">
      <c r="A142" s="8"/>
      <c r="B142" s="9" t="s">
        <v>121</v>
      </c>
      <c r="C142" s="20" t="s">
        <v>92</v>
      </c>
      <c r="D142" s="10">
        <v>13.22</v>
      </c>
      <c r="E142" s="10">
        <v>3.59</v>
      </c>
      <c r="F142" s="39">
        <f>round(D142*E142,2)</f>
        <v>47.46</v>
      </c>
    </row>
    <row r="143" ht="16.2" customHeight="1">
      <c r="A143" s="8"/>
      <c r="B143" s="9" t="s">
        <v>122</v>
      </c>
      <c r="C143" s="20" t="s">
        <v>92</v>
      </c>
      <c r="D143" s="10">
        <v>5.53</v>
      </c>
      <c r="E143" s="23">
        <v>5.1</v>
      </c>
      <c r="F143" s="39">
        <f>round(D143*E143,2)</f>
        <v>28.2</v>
      </c>
    </row>
    <row r="144" ht="16.2" customHeight="1">
      <c r="A144" s="8"/>
      <c r="B144" s="9" t="s">
        <v>123</v>
      </c>
      <c r="C144" s="20" t="s">
        <v>36</v>
      </c>
      <c r="D144" s="24">
        <v>103</v>
      </c>
      <c r="E144" s="24">
        <v>290</v>
      </c>
      <c r="F144" s="39">
        <f>round(D144*E144,2)</f>
        <v>29870</v>
      </c>
    </row>
    <row r="145" ht="16.2" customHeight="1">
      <c r="A145" s="22">
        <v>3</v>
      </c>
      <c r="B145" s="9" t="s">
        <v>78</v>
      </c>
      <c r="C145" s="20" t="s">
        <v>72</v>
      </c>
      <c r="D145" s="11"/>
      <c r="E145" s="11"/>
      <c r="F145" s="39">
        <f>F146+F147+F148+F149+F150+F151+F152+F153</f>
        <v>938.55</v>
      </c>
    </row>
    <row r="146" ht="16.2" customHeight="1">
      <c r="A146" s="8"/>
      <c r="B146" s="9" t="s">
        <v>124</v>
      </c>
      <c r="C146" s="20" t="s">
        <v>80</v>
      </c>
      <c r="D146" s="40">
        <v>99.1375</v>
      </c>
      <c r="E146" s="10">
        <v>0.84</v>
      </c>
      <c r="F146" s="39">
        <f>round(D146*E146,2)</f>
        <v>83.28</v>
      </c>
    </row>
    <row r="147" ht="16.2" customHeight="1">
      <c r="A147" s="8"/>
      <c r="B147" s="9" t="s">
        <v>125</v>
      </c>
      <c r="C147" s="20" t="s">
        <v>80</v>
      </c>
      <c r="D147" s="24">
        <v>28</v>
      </c>
      <c r="E147" s="10">
        <v>3.67</v>
      </c>
      <c r="F147" s="39">
        <f>round(D147*E147,2)</f>
        <v>102.76</v>
      </c>
    </row>
    <row r="148" ht="16.2" customHeight="1">
      <c r="A148" s="8"/>
      <c r="B148" s="9" t="s">
        <v>126</v>
      </c>
      <c r="C148" s="20" t="s">
        <v>80</v>
      </c>
      <c r="D148" s="10">
        <v>15.08</v>
      </c>
      <c r="E148" s="10">
        <v>46.79</v>
      </c>
      <c r="F148" s="39">
        <f>round(D148*E148,2)</f>
        <v>705.59</v>
      </c>
    </row>
    <row r="149" ht="16.2" customHeight="1">
      <c r="A149" s="8"/>
      <c r="B149" s="9" t="s">
        <v>127</v>
      </c>
      <c r="C149" s="20" t="s">
        <v>80</v>
      </c>
      <c r="D149" s="10">
        <v>0.23</v>
      </c>
      <c r="E149" s="10">
        <v>62.39</v>
      </c>
      <c r="F149" s="39">
        <f>round(D149*E149,2)</f>
        <v>14.35</v>
      </c>
    </row>
    <row r="150" ht="16.2" customHeight="1">
      <c r="A150" s="8"/>
      <c r="B150" s="9" t="s">
        <v>128</v>
      </c>
      <c r="C150" s="20" t="s">
        <v>80</v>
      </c>
      <c r="D150" s="10">
        <v>0.05</v>
      </c>
      <c r="E150" s="10">
        <v>92.58</v>
      </c>
      <c r="F150" s="39">
        <f>round(D150*E150,2)</f>
        <v>4.63</v>
      </c>
    </row>
    <row r="151" ht="16.2" customHeight="1">
      <c r="A151" s="8"/>
      <c r="B151" s="9" t="s">
        <v>129</v>
      </c>
      <c r="C151" s="20" t="s">
        <v>80</v>
      </c>
      <c r="D151" s="23">
        <v>0.1</v>
      </c>
      <c r="E151" s="10">
        <v>79.99</v>
      </c>
      <c r="F151" s="39">
        <f>round(D151*E151,2)</f>
        <v>8</v>
      </c>
    </row>
    <row r="152" ht="16.2" customHeight="1">
      <c r="A152" s="8"/>
      <c r="B152" s="9" t="s">
        <v>130</v>
      </c>
      <c r="C152" s="20" t="s">
        <v>80</v>
      </c>
      <c r="D152" s="10">
        <v>0.05</v>
      </c>
      <c r="E152" s="10">
        <v>71.44</v>
      </c>
      <c r="F152" s="39">
        <f>round(D152*E152,2)</f>
        <v>3.57</v>
      </c>
    </row>
    <row r="153" ht="16.2" customHeight="1">
      <c r="A153" s="8"/>
      <c r="B153" s="9" t="s">
        <v>131</v>
      </c>
      <c r="C153" s="20" t="s">
        <v>80</v>
      </c>
      <c r="D153" s="23">
        <v>0.6</v>
      </c>
      <c r="E153" s="10">
        <v>27.29</v>
      </c>
      <c r="F153" s="39">
        <f>round(D153*E153,2)</f>
        <v>16.37</v>
      </c>
    </row>
    <row r="154" ht="16.2" customHeight="1">
      <c r="A154" s="22">
        <v>4</v>
      </c>
      <c r="B154" s="9" t="s">
        <v>83</v>
      </c>
      <c r="C154" s="20" t="s">
        <v>72</v>
      </c>
      <c r="D154" s="11"/>
      <c r="E154" s="11"/>
      <c r="F154" s="39">
        <f>F155</f>
        <v>240.4</v>
      </c>
    </row>
    <row r="155" ht="16.2" customHeight="1">
      <c r="A155" s="8"/>
      <c r="B155" s="9" t="s">
        <v>83</v>
      </c>
      <c r="C155" s="20" t="s">
        <v>63</v>
      </c>
      <c r="D155" s="10">
        <v>0.69</v>
      </c>
      <c r="E155" s="10">
        <f>F130+F131+F132+F133+F135+F136+F137+F138+F139+F140+F141+F142+F143+F144+F146+F147+F148+F149+F150+F151+F152+F153</f>
        <v>34595.9</v>
      </c>
      <c r="F155" s="39">
        <f>round(D155*E155/100,2)</f>
        <v>240.41</v>
      </c>
    </row>
    <row r="156" ht="16.2" customHeight="1">
      <c r="A156" s="8" t="s">
        <v>12</v>
      </c>
      <c r="B156" s="9" t="s">
        <v>84</v>
      </c>
      <c r="C156" s="20" t="s">
        <v>63</v>
      </c>
      <c r="D156" s="23">
        <v>7.3</v>
      </c>
      <c r="E156" s="10">
        <f>F128</f>
        <v>34836.3</v>
      </c>
      <c r="F156" s="39">
        <f>round(D156*E156/100,2)</f>
        <v>2543.05</v>
      </c>
    </row>
    <row r="157" ht="16.2" customHeight="1">
      <c r="A157" s="8" t="s">
        <v>85</v>
      </c>
      <c r="B157" s="9" t="s">
        <v>86</v>
      </c>
      <c r="C157" s="20" t="s">
        <v>63</v>
      </c>
      <c r="D157" s="24">
        <v>5</v>
      </c>
      <c r="E157" s="10">
        <f>F127</f>
        <v>37379.35</v>
      </c>
      <c r="F157" s="39">
        <f>round(D157*E157/100,2)</f>
        <v>1868.97</v>
      </c>
    </row>
    <row r="158" ht="16.2" customHeight="1">
      <c r="A158" s="8" t="s">
        <v>87</v>
      </c>
      <c r="B158" s="9" t="s">
        <v>88</v>
      </c>
      <c r="C158" s="20" t="s">
        <v>63</v>
      </c>
      <c r="D158" s="24">
        <v>7</v>
      </c>
      <c r="E158" s="10">
        <f>(F127+F157)</f>
        <v>39248.32</v>
      </c>
      <c r="F158" s="39">
        <f>round(D158*E158/100,2)</f>
        <v>2747.38</v>
      </c>
    </row>
    <row r="159" ht="16.2" customHeight="1">
      <c r="A159" s="8" t="s">
        <v>89</v>
      </c>
      <c r="B159" s="9" t="s">
        <v>90</v>
      </c>
      <c r="C159" s="20" t="s">
        <v>72</v>
      </c>
      <c r="D159" s="11"/>
      <c r="E159" s="11"/>
      <c r="F159" s="39">
        <f>F160+F161+F162</f>
        <v>3103.52</v>
      </c>
    </row>
    <row r="160" ht="16.2" customHeight="1">
      <c r="A160" s="8"/>
      <c r="B160" s="9" t="s">
        <v>91</v>
      </c>
      <c r="C160" s="20" t="s">
        <v>92</v>
      </c>
      <c r="D160" s="25">
        <v>1.215</v>
      </c>
      <c r="E160" s="10">
        <v>3.44</v>
      </c>
      <c r="F160" s="39">
        <f>round(D160*E160,2)</f>
        <v>4.18</v>
      </c>
    </row>
    <row r="161" ht="16.2" customHeight="1">
      <c r="A161" s="8"/>
      <c r="B161" s="9" t="s">
        <v>132</v>
      </c>
      <c r="C161" s="20" t="s">
        <v>92</v>
      </c>
      <c r="D161" s="25">
        <v>1.946</v>
      </c>
      <c r="E161" s="23">
        <v>4.8</v>
      </c>
      <c r="F161" s="39">
        <f>round(D161*E161,2)</f>
        <v>9.34</v>
      </c>
    </row>
    <row r="162" ht="16.2" customHeight="1">
      <c r="A162" s="8"/>
      <c r="B162" s="9" t="s">
        <v>123</v>
      </c>
      <c r="C162" s="20" t="s">
        <v>36</v>
      </c>
      <c r="D162" s="24">
        <f>D144</f>
        <v>103</v>
      </c>
      <c r="E162" s="24">
        <v>30</v>
      </c>
      <c r="F162" s="39">
        <f>round(D162*E162,2)</f>
        <v>3090</v>
      </c>
    </row>
    <row r="163" ht="16.2" customHeight="1">
      <c r="A163" s="8" t="s">
        <v>93</v>
      </c>
      <c r="B163" s="9" t="s">
        <v>94</v>
      </c>
      <c r="C163" s="20" t="s">
        <v>63</v>
      </c>
      <c r="D163" s="24">
        <v>9</v>
      </c>
      <c r="E163" s="10">
        <f>(F127+F157+F158+F159+0)</f>
        <v>45099.22</v>
      </c>
      <c r="F163" s="39">
        <f>round(D163*E163/100,2)</f>
        <v>4058.93</v>
      </c>
    </row>
    <row r="164" ht="16.2" customHeight="1">
      <c r="A164" s="8" t="s">
        <v>95</v>
      </c>
      <c r="B164" s="9" t="s">
        <v>96</v>
      </c>
      <c r="C164" s="20" t="s">
        <v>72</v>
      </c>
      <c r="D164" s="11"/>
      <c r="E164" s="11"/>
      <c r="F164" s="39">
        <f>F127+F157+F158+F159+0+F163</f>
        <v>49158.15</v>
      </c>
    </row>
    <row r="165" ht="16.2" customHeight="1">
      <c r="A165" s="15"/>
      <c r="B165" s="16" t="s">
        <v>97</v>
      </c>
      <c r="C165" s="26" t="s">
        <v>72</v>
      </c>
      <c r="D165" s="17"/>
      <c r="E165" s="17"/>
      <c r="F165" s="41">
        <f>F164+0</f>
        <v>49158.15</v>
      </c>
    </row>
    <row r="166" ht="19.1" customHeight="1">
      <c r="A166" s="28"/>
      <c r="B166" s="2"/>
      <c r="C166" s="3"/>
      <c r="D166" s="4"/>
      <c r="E166" s="4"/>
      <c r="F166" s="4"/>
    </row>
    <row r="167" ht="31.25" customHeight="1">
      <c r="A167" s="1" t="s">
        <v>64</v>
      </c>
      <c r="B167" s="2"/>
      <c r="C167" s="3"/>
      <c r="D167" s="4"/>
      <c r="E167" s="4"/>
      <c r="F167" s="4"/>
    </row>
    <row r="168" ht="15.1" customHeight="1">
      <c r="A168" s="30"/>
      <c r="B168" s="2"/>
      <c r="C168" s="3"/>
      <c r="D168" s="4"/>
      <c r="E168" s="4"/>
      <c r="F168" s="4"/>
    </row>
    <row r="169" ht="24.75" customHeight="1">
      <c r="A169" s="31" t="s">
        <v>133</v>
      </c>
      <c r="B169" s="2"/>
      <c r="C169" s="31" t="s">
        <v>134</v>
      </c>
      <c r="D169" s="4"/>
      <c r="E169" s="4"/>
      <c r="F169" s="32" t="s">
        <v>67</v>
      </c>
    </row>
    <row r="170" ht="20.85" customHeight="1">
      <c r="A170" s="33" t="s">
        <v>135</v>
      </c>
      <c r="B170" s="34"/>
      <c r="C170" s="6"/>
      <c r="D170" s="35"/>
      <c r="E170" s="35"/>
      <c r="F170" s="36"/>
    </row>
    <row r="171" ht="22.3" customHeight="1">
      <c r="A171" s="37" t="s">
        <v>111</v>
      </c>
      <c r="B171" s="9"/>
      <c r="C171" s="20"/>
      <c r="D171" s="11"/>
      <c r="E171" s="11"/>
      <c r="F171" s="13"/>
    </row>
    <row r="172" ht="24.45" customHeight="1">
      <c r="A172" s="8" t="s">
        <v>2</v>
      </c>
      <c r="B172" s="20" t="s">
        <v>29</v>
      </c>
      <c r="C172" s="20" t="s">
        <v>30</v>
      </c>
      <c r="D172" s="20" t="s">
        <v>31</v>
      </c>
      <c r="E172" s="20" t="s">
        <v>32</v>
      </c>
      <c r="F172" s="38" t="s">
        <v>33</v>
      </c>
    </row>
    <row r="173" ht="19.4" customHeight="1">
      <c r="A173" s="8" t="s">
        <v>70</v>
      </c>
      <c r="B173" s="9" t="s">
        <v>71</v>
      </c>
      <c r="C173" s="20" t="s">
        <v>72</v>
      </c>
      <c r="D173" s="11"/>
      <c r="E173" s="11"/>
      <c r="F173" s="39">
        <f>F174+F192</f>
        <v>41189.47</v>
      </c>
    </row>
    <row r="174" ht="19.4" customHeight="1">
      <c r="A174" s="8" t="s">
        <v>10</v>
      </c>
      <c r="B174" s="9" t="s">
        <v>73</v>
      </c>
      <c r="C174" s="20" t="s">
        <v>72</v>
      </c>
      <c r="D174" s="11"/>
      <c r="E174" s="11"/>
      <c r="F174" s="39">
        <f>F175+F180+F185+F190</f>
        <v>38387.2</v>
      </c>
    </row>
    <row r="175" ht="19.4" customHeight="1">
      <c r="A175" s="22">
        <v>1</v>
      </c>
      <c r="B175" s="9" t="s">
        <v>74</v>
      </c>
      <c r="C175" s="20" t="s">
        <v>72</v>
      </c>
      <c r="D175" s="11"/>
      <c r="E175" s="11"/>
      <c r="F175" s="39">
        <f>F176+F177+F178+F179</f>
        <v>4827.52</v>
      </c>
    </row>
    <row r="176" ht="19.4" customHeight="1">
      <c r="A176" s="8"/>
      <c r="B176" s="9" t="s">
        <v>75</v>
      </c>
      <c r="C176" s="20" t="s">
        <v>60</v>
      </c>
      <c r="D176" s="23">
        <v>23.8</v>
      </c>
      <c r="E176" s="10">
        <v>8.78</v>
      </c>
      <c r="F176" s="39">
        <f>round(D176*E176,2)</f>
        <v>208.96</v>
      </c>
    </row>
    <row r="177" ht="19.4" customHeight="1">
      <c r="A177" s="8"/>
      <c r="B177" s="9" t="s">
        <v>112</v>
      </c>
      <c r="C177" s="20" t="s">
        <v>60</v>
      </c>
      <c r="D177" s="23">
        <v>39.7</v>
      </c>
      <c r="E177" s="10">
        <v>8.17</v>
      </c>
      <c r="F177" s="39">
        <f>round(D177*E177,2)</f>
        <v>324.35</v>
      </c>
    </row>
    <row r="178" ht="19.4" customHeight="1">
      <c r="A178" s="8"/>
      <c r="B178" s="9" t="s">
        <v>113</v>
      </c>
      <c r="C178" s="20" t="s">
        <v>60</v>
      </c>
      <c r="D178" s="24">
        <v>318</v>
      </c>
      <c r="E178" s="10">
        <v>6.94</v>
      </c>
      <c r="F178" s="39">
        <f>round(D178*E178,2)</f>
        <v>2206.92</v>
      </c>
    </row>
    <row r="179" ht="19.4" customHeight="1">
      <c r="A179" s="8"/>
      <c r="B179" s="9" t="s">
        <v>76</v>
      </c>
      <c r="C179" s="20" t="s">
        <v>60</v>
      </c>
      <c r="D179" s="40">
        <v>552.1925</v>
      </c>
      <c r="E179" s="10">
        <v>3.78</v>
      </c>
      <c r="F179" s="39">
        <f>round(D179*E179,2)</f>
        <v>2087.29</v>
      </c>
    </row>
    <row r="180" ht="19.4" customHeight="1">
      <c r="A180" s="22">
        <v>2</v>
      </c>
      <c r="B180" s="9" t="s">
        <v>77</v>
      </c>
      <c r="C180" s="20" t="s">
        <v>72</v>
      </c>
      <c r="D180" s="11"/>
      <c r="E180" s="11"/>
      <c r="F180" s="39">
        <f>F181+F182+F183+F184</f>
        <v>30846.35</v>
      </c>
    </row>
    <row r="181" ht="19.4" customHeight="1">
      <c r="A181" s="8"/>
      <c r="B181" s="9" t="s">
        <v>114</v>
      </c>
      <c r="C181" s="20" t="s">
        <v>36</v>
      </c>
      <c r="D181" s="24">
        <v>90</v>
      </c>
      <c r="E181" s="10">
        <v>3.85</v>
      </c>
      <c r="F181" s="39">
        <f>round(D181*E181,2)</f>
        <v>346.5</v>
      </c>
    </row>
    <row r="182" ht="19.4" customHeight="1">
      <c r="A182" s="8"/>
      <c r="B182" s="9" t="s">
        <v>115</v>
      </c>
      <c r="C182" s="20" t="s">
        <v>36</v>
      </c>
      <c r="D182" s="10">
        <v>0.16</v>
      </c>
      <c r="E182" s="24">
        <v>1655</v>
      </c>
      <c r="F182" s="39">
        <f>round(D182*E182,2)</f>
        <v>264.8</v>
      </c>
    </row>
    <row r="183" ht="19.4" customHeight="1">
      <c r="A183" s="8"/>
      <c r="B183" s="9" t="s">
        <v>136</v>
      </c>
      <c r="C183" s="20" t="s">
        <v>92</v>
      </c>
      <c r="D183" s="24">
        <v>49</v>
      </c>
      <c r="E183" s="10">
        <v>7.45</v>
      </c>
      <c r="F183" s="39">
        <f>round(D183*E183,2)</f>
        <v>365.05</v>
      </c>
    </row>
    <row r="184" ht="19.4" customHeight="1">
      <c r="A184" s="8"/>
      <c r="B184" s="9" t="s">
        <v>137</v>
      </c>
      <c r="C184" s="20" t="s">
        <v>36</v>
      </c>
      <c r="D184" s="24">
        <v>103</v>
      </c>
      <c r="E184" s="24">
        <v>290</v>
      </c>
      <c r="F184" s="39">
        <f>round(D184*E184,2)</f>
        <v>29870</v>
      </c>
    </row>
    <row r="185" ht="19.4" customHeight="1">
      <c r="A185" s="22">
        <v>3</v>
      </c>
      <c r="B185" s="9" t="s">
        <v>78</v>
      </c>
      <c r="C185" s="20" t="s">
        <v>72</v>
      </c>
      <c r="D185" s="11"/>
      <c r="E185" s="11"/>
      <c r="F185" s="39">
        <f>F186+F187+F188+F189</f>
        <v>2045.96</v>
      </c>
    </row>
    <row r="186" ht="19.4" customHeight="1">
      <c r="A186" s="8"/>
      <c r="B186" s="9" t="s">
        <v>124</v>
      </c>
      <c r="C186" s="20" t="s">
        <v>80</v>
      </c>
      <c r="D186" s="40">
        <v>99.1375</v>
      </c>
      <c r="E186" s="10">
        <v>0.84</v>
      </c>
      <c r="F186" s="39">
        <f>round(D186*E186,2)</f>
        <v>83.28</v>
      </c>
    </row>
    <row r="187" ht="19.4" customHeight="1">
      <c r="A187" s="8"/>
      <c r="B187" s="9" t="s">
        <v>125</v>
      </c>
      <c r="C187" s="20" t="s">
        <v>80</v>
      </c>
      <c r="D187" s="23">
        <v>38.5</v>
      </c>
      <c r="E187" s="10">
        <v>3.67</v>
      </c>
      <c r="F187" s="39">
        <f>round(D187*E187,2)</f>
        <v>141.3</v>
      </c>
    </row>
    <row r="188" ht="19.4" customHeight="1">
      <c r="A188" s="8"/>
      <c r="B188" s="9" t="s">
        <v>126</v>
      </c>
      <c r="C188" s="20" t="s">
        <v>80</v>
      </c>
      <c r="D188" s="23">
        <v>38.5</v>
      </c>
      <c r="E188" s="10">
        <v>46.79</v>
      </c>
      <c r="F188" s="39">
        <f>round(D188*E188,2)</f>
        <v>1801.42</v>
      </c>
    </row>
    <row r="189" ht="19.4" customHeight="1">
      <c r="A189" s="8"/>
      <c r="B189" s="9" t="s">
        <v>127</v>
      </c>
      <c r="C189" s="20" t="s">
        <v>80</v>
      </c>
      <c r="D189" s="10">
        <v>0.32</v>
      </c>
      <c r="E189" s="10">
        <v>62.39</v>
      </c>
      <c r="F189" s="39">
        <f>round(D189*E189,2)</f>
        <v>19.96</v>
      </c>
    </row>
    <row r="190" ht="19.4" customHeight="1">
      <c r="A190" s="22">
        <v>4</v>
      </c>
      <c r="B190" s="9" t="s">
        <v>83</v>
      </c>
      <c r="C190" s="20" t="s">
        <v>72</v>
      </c>
      <c r="D190" s="11"/>
      <c r="E190" s="11"/>
      <c r="F190" s="39">
        <f>F191</f>
        <v>667.37</v>
      </c>
    </row>
    <row r="191" ht="19.4" customHeight="1">
      <c r="A191" s="8"/>
      <c r="B191" s="9" t="s">
        <v>83</v>
      </c>
      <c r="C191" s="20" t="s">
        <v>63</v>
      </c>
      <c r="D191" s="10">
        <v>1.77</v>
      </c>
      <c r="E191" s="10">
        <f>F176+F177+F178+F179+F181+F182+F183+F184+F186+F187+F188+F189</f>
        <v>37719.83</v>
      </c>
      <c r="F191" s="39">
        <f>round(D191*E191/100,2)</f>
        <v>667.38</v>
      </c>
    </row>
    <row r="192" ht="19.4" customHeight="1">
      <c r="A192" s="8" t="s">
        <v>12</v>
      </c>
      <c r="B192" s="9" t="s">
        <v>84</v>
      </c>
      <c r="C192" s="20" t="s">
        <v>63</v>
      </c>
      <c r="D192" s="23">
        <v>7.3</v>
      </c>
      <c r="E192" s="10">
        <f>F174</f>
        <v>38387.2</v>
      </c>
      <c r="F192" s="39">
        <f>round(D192*E192/100,2)</f>
        <v>2802.27</v>
      </c>
    </row>
    <row r="193" ht="19.4" customHeight="1">
      <c r="A193" s="8" t="s">
        <v>85</v>
      </c>
      <c r="B193" s="9" t="s">
        <v>86</v>
      </c>
      <c r="C193" s="20" t="s">
        <v>63</v>
      </c>
      <c r="D193" s="24">
        <v>5</v>
      </c>
      <c r="E193" s="10">
        <f>F173</f>
        <v>41189.47</v>
      </c>
      <c r="F193" s="39">
        <f>round(D193*E193/100,2)</f>
        <v>2059.47</v>
      </c>
    </row>
    <row r="194" ht="19.4" customHeight="1">
      <c r="A194" s="8" t="s">
        <v>87</v>
      </c>
      <c r="B194" s="9" t="s">
        <v>88</v>
      </c>
      <c r="C194" s="20" t="s">
        <v>63</v>
      </c>
      <c r="D194" s="24">
        <v>7</v>
      </c>
      <c r="E194" s="10">
        <f>(F173+F193)</f>
        <v>43248.94</v>
      </c>
      <c r="F194" s="39">
        <f>round(D194*E194/100,2)</f>
        <v>3027.43</v>
      </c>
    </row>
    <row r="195" ht="19.4" customHeight="1">
      <c r="A195" s="8" t="s">
        <v>89</v>
      </c>
      <c r="B195" s="9" t="s">
        <v>90</v>
      </c>
      <c r="C195" s="20" t="s">
        <v>72</v>
      </c>
      <c r="D195" s="11"/>
      <c r="E195" s="11"/>
      <c r="F195" s="39">
        <f>F196+F197</f>
        <v>6191.06</v>
      </c>
    </row>
    <row r="196" ht="19.4" customHeight="1">
      <c r="A196" s="8"/>
      <c r="B196" s="9" t="s">
        <v>132</v>
      </c>
      <c r="C196" s="20" t="s">
        <v>92</v>
      </c>
      <c r="D196" s="25">
        <v>2.304</v>
      </c>
      <c r="E196" s="23">
        <v>4.8</v>
      </c>
      <c r="F196" s="39">
        <f>round(D196*E196,2)</f>
        <v>11.06</v>
      </c>
    </row>
    <row r="197" ht="19.4" customHeight="1">
      <c r="A197" s="8"/>
      <c r="B197" s="9" t="s">
        <v>137</v>
      </c>
      <c r="C197" s="20" t="s">
        <v>36</v>
      </c>
      <c r="D197" s="24">
        <f>D184</f>
        <v>103</v>
      </c>
      <c r="E197" s="24">
        <v>60</v>
      </c>
      <c r="F197" s="39">
        <f>round(D197*E197,2)</f>
        <v>6180</v>
      </c>
    </row>
    <row r="198" ht="19.4" customHeight="1">
      <c r="A198" s="8" t="s">
        <v>93</v>
      </c>
      <c r="B198" s="9" t="s">
        <v>94</v>
      </c>
      <c r="C198" s="20" t="s">
        <v>63</v>
      </c>
      <c r="D198" s="24">
        <v>9</v>
      </c>
      <c r="E198" s="10">
        <f>(F173+F193+F194+F195+0)</f>
        <v>52467.43</v>
      </c>
      <c r="F198" s="39">
        <f>round(D198*E198/100,2)</f>
        <v>4722.07</v>
      </c>
    </row>
    <row r="199" ht="19.4" customHeight="1">
      <c r="A199" s="8" t="s">
        <v>95</v>
      </c>
      <c r="B199" s="9" t="s">
        <v>96</v>
      </c>
      <c r="C199" s="20" t="s">
        <v>72</v>
      </c>
      <c r="D199" s="11"/>
      <c r="E199" s="11"/>
      <c r="F199" s="39">
        <f>F173+F193+F194+F195+0+F198</f>
        <v>57189.5</v>
      </c>
    </row>
    <row r="200" ht="19.4" customHeight="1">
      <c r="A200" s="8"/>
      <c r="B200" s="9" t="s">
        <v>97</v>
      </c>
      <c r="C200" s="20" t="s">
        <v>72</v>
      </c>
      <c r="D200" s="11"/>
      <c r="E200" s="11"/>
      <c r="F200" s="39">
        <f>F199+0</f>
        <v>57189.5</v>
      </c>
    </row>
    <row r="201" ht="19.4" customHeight="1">
      <c r="A201" s="8"/>
      <c r="B201" s="9"/>
      <c r="C201" s="20"/>
      <c r="D201" s="11"/>
      <c r="E201" s="11"/>
      <c r="F201" s="13"/>
    </row>
    <row r="202" ht="19.4" customHeight="1">
      <c r="A202" s="8"/>
      <c r="B202" s="9"/>
      <c r="C202" s="20"/>
      <c r="D202" s="11"/>
      <c r="E202" s="11"/>
      <c r="F202" s="13"/>
    </row>
    <row r="203" ht="19.4" customHeight="1">
      <c r="A203" s="8"/>
      <c r="B203" s="9"/>
      <c r="C203" s="20"/>
      <c r="D203" s="11"/>
      <c r="E203" s="11"/>
      <c r="F203" s="13"/>
    </row>
    <row r="204" ht="19.4" customHeight="1">
      <c r="A204" s="15"/>
      <c r="B204" s="16"/>
      <c r="C204" s="26"/>
      <c r="D204" s="17"/>
      <c r="E204" s="17"/>
      <c r="F204" s="18"/>
    </row>
    <row r="205" ht="13.15" customHeight="1">
      <c r="A205" s="28"/>
      <c r="B205" s="2"/>
      <c r="C205" s="3"/>
      <c r="D205" s="4"/>
      <c r="E205" s="4"/>
      <c r="F205" s="4"/>
    </row>
    <row r="206" ht="13.15" customHeight="1">
      <c r="A206" s="3"/>
      <c r="B206" s="2"/>
      <c r="C206" s="3"/>
      <c r="D206" s="4"/>
      <c r="E206" s="4"/>
      <c r="F206" s="4"/>
    </row>
    <row r="207" ht="31.25" customHeight="1">
      <c r="A207" s="1" t="s">
        <v>64</v>
      </c>
      <c r="B207" s="2"/>
      <c r="C207" s="3"/>
      <c r="D207" s="4"/>
      <c r="E207" s="4"/>
      <c r="F207" s="4"/>
    </row>
    <row r="208" ht="15.1" customHeight="1">
      <c r="A208" s="30"/>
      <c r="B208" s="2"/>
      <c r="C208" s="3"/>
      <c r="D208" s="4"/>
      <c r="E208" s="4"/>
      <c r="F208" s="4"/>
    </row>
    <row r="209" ht="20.85" customHeight="1">
      <c r="A209" s="31" t="s">
        <v>138</v>
      </c>
      <c r="B209" s="2"/>
      <c r="C209" s="31" t="s">
        <v>139</v>
      </c>
      <c r="D209" s="4"/>
      <c r="E209" s="4"/>
      <c r="F209" s="32" t="s">
        <v>140</v>
      </c>
    </row>
    <row r="210" ht="20.85" customHeight="1">
      <c r="A210" s="33" t="s">
        <v>141</v>
      </c>
      <c r="B210" s="34"/>
      <c r="C210" s="6"/>
      <c r="D210" s="35"/>
      <c r="E210" s="35"/>
      <c r="F210" s="36"/>
    </row>
    <row r="211" ht="22.3" customHeight="1">
      <c r="A211" s="37" t="s">
        <v>142</v>
      </c>
      <c r="B211" s="9"/>
      <c r="C211" s="20"/>
      <c r="D211" s="11"/>
      <c r="E211" s="11"/>
      <c r="F211" s="13"/>
    </row>
    <row r="212" ht="24.45" customHeight="1">
      <c r="A212" s="8" t="s">
        <v>2</v>
      </c>
      <c r="B212" s="20" t="s">
        <v>29</v>
      </c>
      <c r="C212" s="20" t="s">
        <v>30</v>
      </c>
      <c r="D212" s="20" t="s">
        <v>31</v>
      </c>
      <c r="E212" s="20" t="s">
        <v>32</v>
      </c>
      <c r="F212" s="38" t="s">
        <v>33</v>
      </c>
    </row>
    <row r="213" ht="19.4" customHeight="1">
      <c r="A213" s="8" t="s">
        <v>70</v>
      </c>
      <c r="B213" s="9" t="s">
        <v>71</v>
      </c>
      <c r="C213" s="20" t="s">
        <v>72</v>
      </c>
      <c r="D213" s="11"/>
      <c r="E213" s="11"/>
      <c r="F213" s="39">
        <f>F214+F228</f>
        <v>12236.34</v>
      </c>
    </row>
    <row r="214" ht="19.4" customHeight="1">
      <c r="A214" s="8" t="s">
        <v>10</v>
      </c>
      <c r="B214" s="9" t="s">
        <v>73</v>
      </c>
      <c r="C214" s="20" t="s">
        <v>72</v>
      </c>
      <c r="D214" s="11"/>
      <c r="E214" s="11"/>
      <c r="F214" s="39">
        <f>F215+F220+F224+F226</f>
        <v>11403.86</v>
      </c>
    </row>
    <row r="215" ht="19.4" customHeight="1">
      <c r="A215" s="22">
        <v>1</v>
      </c>
      <c r="B215" s="9" t="s">
        <v>74</v>
      </c>
      <c r="C215" s="20" t="s">
        <v>72</v>
      </c>
      <c r="D215" s="11"/>
      <c r="E215" s="11"/>
      <c r="F215" s="39">
        <f>F216+F217+F218+F219</f>
        <v>1464.92</v>
      </c>
    </row>
    <row r="216" ht="19.4" customHeight="1">
      <c r="A216" s="8"/>
      <c r="B216" s="9" t="s">
        <v>75</v>
      </c>
      <c r="C216" s="20" t="s">
        <v>60</v>
      </c>
      <c r="D216" s="23">
        <v>11.2</v>
      </c>
      <c r="E216" s="10">
        <v>8.78</v>
      </c>
      <c r="F216" s="39">
        <f>round(D216*E216,2)</f>
        <v>98.34</v>
      </c>
    </row>
    <row r="217" ht="19.4" customHeight="1">
      <c r="A217" s="8"/>
      <c r="B217" s="9" t="s">
        <v>112</v>
      </c>
      <c r="C217" s="20" t="s">
        <v>60</v>
      </c>
      <c r="D217" s="23">
        <v>78.7</v>
      </c>
      <c r="E217" s="10">
        <v>8.17</v>
      </c>
      <c r="F217" s="39">
        <f>round(D217*E217,2)</f>
        <v>642.98</v>
      </c>
    </row>
    <row r="218" ht="19.4" customHeight="1">
      <c r="A218" s="8"/>
      <c r="B218" s="9" t="s">
        <v>113</v>
      </c>
      <c r="C218" s="20" t="s">
        <v>60</v>
      </c>
      <c r="D218" s="23">
        <v>67.5</v>
      </c>
      <c r="E218" s="10">
        <v>6.94</v>
      </c>
      <c r="F218" s="39">
        <f>round(D218*E218,2)</f>
        <v>468.45</v>
      </c>
    </row>
    <row r="219" ht="19.4" customHeight="1">
      <c r="A219" s="8"/>
      <c r="B219" s="9" t="s">
        <v>76</v>
      </c>
      <c r="C219" s="20" t="s">
        <v>60</v>
      </c>
      <c r="D219" s="23">
        <v>67.5</v>
      </c>
      <c r="E219" s="10">
        <v>3.78</v>
      </c>
      <c r="F219" s="39">
        <f>round(D219*E219,2)</f>
        <v>255.15</v>
      </c>
    </row>
    <row r="220" ht="19.4" customHeight="1">
      <c r="A220" s="22">
        <v>2</v>
      </c>
      <c r="B220" s="9" t="s">
        <v>77</v>
      </c>
      <c r="C220" s="20" t="s">
        <v>72</v>
      </c>
      <c r="D220" s="11"/>
      <c r="E220" s="11"/>
      <c r="F220" s="39">
        <f>F221+F222+F223</f>
        <v>9868.1</v>
      </c>
    </row>
    <row r="221" ht="19.4" customHeight="1">
      <c r="A221" s="8"/>
      <c r="B221" s="9" t="s">
        <v>143</v>
      </c>
      <c r="C221" s="20" t="s">
        <v>51</v>
      </c>
      <c r="D221" s="10">
        <v>1.24</v>
      </c>
      <c r="E221" s="24">
        <v>4800</v>
      </c>
      <c r="F221" s="39">
        <f>round(D221*E221,2)</f>
        <v>5952</v>
      </c>
    </row>
    <row r="222" ht="19.4" customHeight="1">
      <c r="A222" s="8"/>
      <c r="B222" s="9" t="s">
        <v>115</v>
      </c>
      <c r="C222" s="20" t="s">
        <v>36</v>
      </c>
      <c r="D222" s="23">
        <v>2.2</v>
      </c>
      <c r="E222" s="24">
        <v>1655</v>
      </c>
      <c r="F222" s="39">
        <f>round(D222*E222,2)</f>
        <v>3641</v>
      </c>
    </row>
    <row r="223" ht="19.4" customHeight="1">
      <c r="A223" s="8"/>
      <c r="B223" s="9" t="s">
        <v>144</v>
      </c>
      <c r="C223" s="20" t="s">
        <v>51</v>
      </c>
      <c r="D223" s="10">
        <v>0.42</v>
      </c>
      <c r="E223" s="24">
        <v>655</v>
      </c>
      <c r="F223" s="39">
        <f>round(D223*E223,2)</f>
        <v>275.1</v>
      </c>
    </row>
    <row r="224" ht="19.4" customHeight="1">
      <c r="A224" s="22">
        <v>3</v>
      </c>
      <c r="B224" s="9" t="s">
        <v>78</v>
      </c>
      <c r="C224" s="20" t="s">
        <v>72</v>
      </c>
      <c r="D224" s="11"/>
      <c r="E224" s="11"/>
      <c r="F224" s="39">
        <f>F225</f>
        <v>2.82</v>
      </c>
    </row>
    <row r="225" ht="19.4" customHeight="1">
      <c r="A225" s="8"/>
      <c r="B225" s="9" t="s">
        <v>124</v>
      </c>
      <c r="C225" s="20" t="s">
        <v>80</v>
      </c>
      <c r="D225" s="10">
        <v>3.36</v>
      </c>
      <c r="E225" s="10">
        <v>0.84</v>
      </c>
      <c r="F225" s="39">
        <f>round(D225*E225,2)</f>
        <v>2.82</v>
      </c>
    </row>
    <row r="226" ht="19.4" customHeight="1">
      <c r="A226" s="22">
        <v>4</v>
      </c>
      <c r="B226" s="9" t="s">
        <v>83</v>
      </c>
      <c r="C226" s="20" t="s">
        <v>72</v>
      </c>
      <c r="D226" s="11"/>
      <c r="E226" s="11"/>
      <c r="F226" s="39">
        <f>F227</f>
        <v>68.02</v>
      </c>
    </row>
    <row r="227" ht="19.4" customHeight="1">
      <c r="A227" s="8"/>
      <c r="B227" s="9" t="s">
        <v>83</v>
      </c>
      <c r="C227" s="20" t="s">
        <v>63</v>
      </c>
      <c r="D227" s="23">
        <v>0.6</v>
      </c>
      <c r="E227" s="10">
        <f>F216+F217+F218+F219+F221+F222+F223+F225</f>
        <v>11335.84</v>
      </c>
      <c r="F227" s="39">
        <f>round(D227*E227/100,2)</f>
        <v>68.02</v>
      </c>
    </row>
    <row r="228" ht="19.4" customHeight="1">
      <c r="A228" s="8" t="s">
        <v>12</v>
      </c>
      <c r="B228" s="9" t="s">
        <v>84</v>
      </c>
      <c r="C228" s="20" t="s">
        <v>63</v>
      </c>
      <c r="D228" s="23">
        <v>7.3</v>
      </c>
      <c r="E228" s="10">
        <f>F214</f>
        <v>11403.86</v>
      </c>
      <c r="F228" s="39">
        <f>round(D228*E228/100,2)</f>
        <v>832.48</v>
      </c>
    </row>
    <row r="229" ht="19.4" customHeight="1">
      <c r="A229" s="8" t="s">
        <v>85</v>
      </c>
      <c r="B229" s="9" t="s">
        <v>86</v>
      </c>
      <c r="C229" s="20" t="s">
        <v>63</v>
      </c>
      <c r="D229" s="24">
        <v>5</v>
      </c>
      <c r="E229" s="10">
        <f>F213</f>
        <v>12236.34</v>
      </c>
      <c r="F229" s="39">
        <f>round(D229*E229/100,2)</f>
        <v>611.82</v>
      </c>
    </row>
    <row r="230" ht="19.4" customHeight="1">
      <c r="A230" s="8" t="s">
        <v>87</v>
      </c>
      <c r="B230" s="9" t="s">
        <v>88</v>
      </c>
      <c r="C230" s="20" t="s">
        <v>63</v>
      </c>
      <c r="D230" s="24">
        <v>7</v>
      </c>
      <c r="E230" s="10">
        <f>(F213+F229)</f>
        <v>12848.16</v>
      </c>
      <c r="F230" s="39">
        <f>round(D230*E230/100,2)</f>
        <v>899.37</v>
      </c>
    </row>
    <row r="231" ht="19.4" customHeight="1">
      <c r="A231" s="8" t="s">
        <v>89</v>
      </c>
      <c r="B231" s="9" t="s">
        <v>94</v>
      </c>
      <c r="C231" s="20" t="s">
        <v>63</v>
      </c>
      <c r="D231" s="24">
        <v>9</v>
      </c>
      <c r="E231" s="10">
        <f>(F213+F229+F230+0+0)</f>
        <v>13747.53</v>
      </c>
      <c r="F231" s="39">
        <f>round(D231*E231/100,2)</f>
        <v>1237.28</v>
      </c>
    </row>
    <row r="232" ht="19.4" customHeight="1">
      <c r="A232" s="8" t="s">
        <v>93</v>
      </c>
      <c r="B232" s="9" t="s">
        <v>96</v>
      </c>
      <c r="C232" s="20" t="s">
        <v>72</v>
      </c>
      <c r="D232" s="11"/>
      <c r="E232" s="11"/>
      <c r="F232" s="39">
        <f>F213+F229+F230+0+0+F231</f>
        <v>14984.81</v>
      </c>
    </row>
    <row r="233" ht="19.4" customHeight="1">
      <c r="A233" s="8"/>
      <c r="B233" s="9" t="s">
        <v>97</v>
      </c>
      <c r="C233" s="20" t="s">
        <v>72</v>
      </c>
      <c r="D233" s="11"/>
      <c r="E233" s="11"/>
      <c r="F233" s="39">
        <f>F232+0</f>
        <v>14984.81</v>
      </c>
    </row>
    <row r="234" ht="19.4" customHeight="1">
      <c r="A234" s="8"/>
      <c r="B234" s="9"/>
      <c r="C234" s="20"/>
      <c r="D234" s="11"/>
      <c r="E234" s="11"/>
      <c r="F234" s="13"/>
    </row>
    <row r="235" ht="19.4" customHeight="1">
      <c r="A235" s="8"/>
      <c r="B235" s="9"/>
      <c r="C235" s="20"/>
      <c r="D235" s="11"/>
      <c r="E235" s="11"/>
      <c r="F235" s="13"/>
    </row>
    <row r="236" ht="19.4" customHeight="1">
      <c r="A236" s="8"/>
      <c r="B236" s="9"/>
      <c r="C236" s="20"/>
      <c r="D236" s="11"/>
      <c r="E236" s="11"/>
      <c r="F236" s="13"/>
    </row>
    <row r="237" ht="19.4" customHeight="1">
      <c r="A237" s="8"/>
      <c r="B237" s="9"/>
      <c r="C237" s="20"/>
      <c r="D237" s="11"/>
      <c r="E237" s="11"/>
      <c r="F237" s="13"/>
    </row>
    <row r="238" ht="19.4" customHeight="1">
      <c r="A238" s="8"/>
      <c r="B238" s="9"/>
      <c r="C238" s="20"/>
      <c r="D238" s="11"/>
      <c r="E238" s="11"/>
      <c r="F238" s="13"/>
    </row>
    <row r="239" ht="19.4" customHeight="1">
      <c r="A239" s="8"/>
      <c r="B239" s="9"/>
      <c r="C239" s="20"/>
      <c r="D239" s="11"/>
      <c r="E239" s="11"/>
      <c r="F239" s="13"/>
    </row>
    <row r="240" ht="19.4" customHeight="1">
      <c r="A240" s="8"/>
      <c r="B240" s="9"/>
      <c r="C240" s="20"/>
      <c r="D240" s="11"/>
      <c r="E240" s="11"/>
      <c r="F240" s="13"/>
    </row>
    <row r="241" ht="19.4" customHeight="1">
      <c r="A241" s="8"/>
      <c r="B241" s="9"/>
      <c r="C241" s="20"/>
      <c r="D241" s="11"/>
      <c r="E241" s="11"/>
      <c r="F241" s="13"/>
    </row>
    <row r="242" ht="19.4" customHeight="1">
      <c r="A242" s="8"/>
      <c r="B242" s="9"/>
      <c r="C242" s="20"/>
      <c r="D242" s="11"/>
      <c r="E242" s="11"/>
      <c r="F242" s="13"/>
    </row>
    <row r="243" ht="19.4" customHeight="1">
      <c r="A243" s="8"/>
      <c r="B243" s="9"/>
      <c r="C243" s="20"/>
      <c r="D243" s="11"/>
      <c r="E243" s="11"/>
      <c r="F243" s="13"/>
    </row>
    <row r="244" ht="19.4" customHeight="1">
      <c r="A244" s="15"/>
      <c r="B244" s="16"/>
      <c r="C244" s="26"/>
      <c r="D244" s="17"/>
      <c r="E244" s="17"/>
      <c r="F244" s="18"/>
    </row>
    <row r="245" ht="15.3" customHeight="1">
      <c r="A245" s="28"/>
      <c r="B245" s="2"/>
      <c r="C245" s="3"/>
      <c r="D245" s="4"/>
      <c r="E245" s="4"/>
      <c r="F245" s="4"/>
    </row>
    <row r="246" ht="15.3" customHeight="1">
      <c r="A246" s="3"/>
      <c r="B246" s="2"/>
      <c r="C246" s="3"/>
      <c r="D246" s="4"/>
      <c r="E246" s="4"/>
      <c r="F246" s="4"/>
    </row>
    <row r="247" ht="31.25" customHeight="1">
      <c r="A247" s="1" t="s">
        <v>64</v>
      </c>
      <c r="B247" s="2"/>
      <c r="C247" s="3"/>
      <c r="D247" s="4"/>
      <c r="E247" s="4"/>
      <c r="F247" s="4"/>
    </row>
    <row r="248" ht="15.1" customHeight="1">
      <c r="A248" s="30"/>
      <c r="B248" s="2"/>
      <c r="C248" s="3"/>
      <c r="D248" s="4"/>
      <c r="E248" s="4"/>
      <c r="F248" s="4"/>
    </row>
    <row r="249" ht="20.85" customHeight="1">
      <c r="A249" s="31" t="s">
        <v>145</v>
      </c>
      <c r="B249" s="2"/>
      <c r="C249" s="31" t="s">
        <v>146</v>
      </c>
      <c r="D249" s="4"/>
      <c r="E249" s="4"/>
      <c r="F249" s="32" t="s">
        <v>67</v>
      </c>
    </row>
    <row r="250" ht="20.85" customHeight="1">
      <c r="A250" s="33" t="s">
        <v>147</v>
      </c>
      <c r="B250" s="34"/>
      <c r="C250" s="6"/>
      <c r="D250" s="35"/>
      <c r="E250" s="35"/>
      <c r="F250" s="36"/>
    </row>
    <row r="251" ht="22.3" customHeight="1">
      <c r="A251" s="37" t="s">
        <v>148</v>
      </c>
      <c r="B251" s="9"/>
      <c r="C251" s="20"/>
      <c r="D251" s="11"/>
      <c r="E251" s="11"/>
      <c r="F251" s="13"/>
    </row>
    <row r="252" ht="24.45" customHeight="1">
      <c r="A252" s="8" t="s">
        <v>2</v>
      </c>
      <c r="B252" s="20" t="s">
        <v>29</v>
      </c>
      <c r="C252" s="20" t="s">
        <v>30</v>
      </c>
      <c r="D252" s="20" t="s">
        <v>31</v>
      </c>
      <c r="E252" s="20" t="s">
        <v>32</v>
      </c>
      <c r="F252" s="38" t="s">
        <v>33</v>
      </c>
    </row>
    <row r="253" ht="19.4" customHeight="1">
      <c r="A253" s="8" t="s">
        <v>70</v>
      </c>
      <c r="B253" s="9" t="s">
        <v>71</v>
      </c>
      <c r="C253" s="20" t="s">
        <v>72</v>
      </c>
      <c r="D253" s="11"/>
      <c r="E253" s="11"/>
      <c r="F253" s="39">
        <f>F254+F263</f>
        <v>5705.72</v>
      </c>
    </row>
    <row r="254" ht="19.4" customHeight="1">
      <c r="A254" s="8" t="s">
        <v>10</v>
      </c>
      <c r="B254" s="9" t="s">
        <v>73</v>
      </c>
      <c r="C254" s="20" t="s">
        <v>72</v>
      </c>
      <c r="D254" s="11"/>
      <c r="E254" s="11"/>
      <c r="F254" s="39">
        <f>F255+F258+F259+F261</f>
        <v>5317.54</v>
      </c>
    </row>
    <row r="255" ht="19.4" customHeight="1">
      <c r="A255" s="22">
        <v>1</v>
      </c>
      <c r="B255" s="9" t="s">
        <v>74</v>
      </c>
      <c r="C255" s="20" t="s">
        <v>72</v>
      </c>
      <c r="D255" s="11"/>
      <c r="E255" s="11"/>
      <c r="F255" s="39">
        <f>F256+F257</f>
        <v>4968.47</v>
      </c>
    </row>
    <row r="256" ht="19.4" customHeight="1">
      <c r="A256" s="8"/>
      <c r="B256" s="9" t="s">
        <v>75</v>
      </c>
      <c r="C256" s="20" t="s">
        <v>60</v>
      </c>
      <c r="D256" s="24">
        <v>18</v>
      </c>
      <c r="E256" s="10">
        <v>8.78</v>
      </c>
      <c r="F256" s="39">
        <f>round(D256*E256,2)</f>
        <v>158.04</v>
      </c>
    </row>
    <row r="257" ht="19.4" customHeight="1">
      <c r="A257" s="8"/>
      <c r="B257" s="9" t="s">
        <v>76</v>
      </c>
      <c r="C257" s="20" t="s">
        <v>60</v>
      </c>
      <c r="D257" s="23">
        <v>1272.6</v>
      </c>
      <c r="E257" s="10">
        <v>3.78</v>
      </c>
      <c r="F257" s="39">
        <f>round(D257*E257,2)</f>
        <v>4810.43</v>
      </c>
    </row>
    <row r="258" ht="19.4" customHeight="1">
      <c r="A258" s="22">
        <v>2</v>
      </c>
      <c r="B258" s="9" t="s">
        <v>77</v>
      </c>
      <c r="C258" s="20" t="s">
        <v>72</v>
      </c>
      <c r="D258" s="11"/>
      <c r="E258" s="11"/>
      <c r="F258" s="13"/>
    </row>
    <row r="259" ht="19.4" customHeight="1">
      <c r="A259" s="22">
        <v>3</v>
      </c>
      <c r="B259" s="9" t="s">
        <v>78</v>
      </c>
      <c r="C259" s="20" t="s">
        <v>72</v>
      </c>
      <c r="D259" s="11"/>
      <c r="E259" s="11"/>
      <c r="F259" s="39">
        <f>F260</f>
        <v>169.15</v>
      </c>
    </row>
    <row r="260" ht="19.4" customHeight="1">
      <c r="A260" s="8"/>
      <c r="B260" s="9" t="s">
        <v>124</v>
      </c>
      <c r="C260" s="20" t="s">
        <v>80</v>
      </c>
      <c r="D260" s="10">
        <v>201.37</v>
      </c>
      <c r="E260" s="10">
        <v>0.84</v>
      </c>
      <c r="F260" s="39">
        <f>round(D260*E260,2)</f>
        <v>169.15</v>
      </c>
    </row>
    <row r="261" ht="19.4" customHeight="1">
      <c r="A261" s="22">
        <v>4</v>
      </c>
      <c r="B261" s="9" t="s">
        <v>83</v>
      </c>
      <c r="C261" s="20" t="s">
        <v>72</v>
      </c>
      <c r="D261" s="11"/>
      <c r="E261" s="11"/>
      <c r="F261" s="39">
        <f>F262</f>
        <v>179.92</v>
      </c>
    </row>
    <row r="262" ht="19.4" customHeight="1">
      <c r="A262" s="8"/>
      <c r="B262" s="9" t="s">
        <v>83</v>
      </c>
      <c r="C262" s="20" t="s">
        <v>63</v>
      </c>
      <c r="D262" s="23">
        <v>3.5</v>
      </c>
      <c r="E262" s="10">
        <f>F256+F257+F260</f>
        <v>5137.62</v>
      </c>
      <c r="F262" s="39">
        <f>round(D262*E262/100,2)</f>
        <v>179.92</v>
      </c>
    </row>
    <row r="263" ht="19.4" customHeight="1">
      <c r="A263" s="8" t="s">
        <v>12</v>
      </c>
      <c r="B263" s="9" t="s">
        <v>84</v>
      </c>
      <c r="C263" s="20" t="s">
        <v>63</v>
      </c>
      <c r="D263" s="23">
        <v>7.3</v>
      </c>
      <c r="E263" s="10">
        <f>F254</f>
        <v>5317.54</v>
      </c>
      <c r="F263" s="39">
        <f>round(D263*E263/100,2)</f>
        <v>388.18</v>
      </c>
    </row>
    <row r="264" ht="19.4" customHeight="1">
      <c r="A264" s="8" t="s">
        <v>85</v>
      </c>
      <c r="B264" s="9" t="s">
        <v>86</v>
      </c>
      <c r="C264" s="20" t="s">
        <v>63</v>
      </c>
      <c r="D264" s="24">
        <v>6</v>
      </c>
      <c r="E264" s="10">
        <f>F253</f>
        <v>5705.72</v>
      </c>
      <c r="F264" s="39">
        <f>round(D264*E264/100,2)</f>
        <v>342.34</v>
      </c>
    </row>
    <row r="265" ht="19.4" customHeight="1">
      <c r="A265" s="8" t="s">
        <v>87</v>
      </c>
      <c r="B265" s="9" t="s">
        <v>88</v>
      </c>
      <c r="C265" s="20" t="s">
        <v>63</v>
      </c>
      <c r="D265" s="24">
        <v>7</v>
      </c>
      <c r="E265" s="10">
        <f>(F253+F264)</f>
        <v>6048.06</v>
      </c>
      <c r="F265" s="39">
        <f>round(D265*E265/100,2)</f>
        <v>423.36</v>
      </c>
    </row>
    <row r="266" ht="19.4" customHeight="1">
      <c r="A266" s="8" t="s">
        <v>89</v>
      </c>
      <c r="B266" s="9" t="s">
        <v>94</v>
      </c>
      <c r="C266" s="20" t="s">
        <v>63</v>
      </c>
      <c r="D266" s="24">
        <v>9</v>
      </c>
      <c r="E266" s="10">
        <f>(F253+F264+F265+0+0)</f>
        <v>6471.42</v>
      </c>
      <c r="F266" s="39">
        <f>round(D266*E266/100,2)</f>
        <v>582.43</v>
      </c>
    </row>
    <row r="267" ht="19.4" customHeight="1">
      <c r="A267" s="8" t="s">
        <v>93</v>
      </c>
      <c r="B267" s="9" t="s">
        <v>96</v>
      </c>
      <c r="C267" s="20" t="s">
        <v>72</v>
      </c>
      <c r="D267" s="11"/>
      <c r="E267" s="11"/>
      <c r="F267" s="39">
        <f>F253+F264+F265+0+0+F266</f>
        <v>7053.85</v>
      </c>
    </row>
    <row r="268" ht="19.4" customHeight="1">
      <c r="A268" s="8"/>
      <c r="B268" s="9" t="s">
        <v>97</v>
      </c>
      <c r="C268" s="20" t="s">
        <v>72</v>
      </c>
      <c r="D268" s="11"/>
      <c r="E268" s="11"/>
      <c r="F268" s="39">
        <f>F267+0</f>
        <v>7053.85</v>
      </c>
    </row>
    <row r="269" ht="19.4" customHeight="1">
      <c r="A269" s="8"/>
      <c r="B269" s="9"/>
      <c r="C269" s="20"/>
      <c r="D269" s="11"/>
      <c r="E269" s="11"/>
      <c r="F269" s="13"/>
    </row>
    <row r="270" ht="19.4" customHeight="1">
      <c r="A270" s="8"/>
      <c r="B270" s="9"/>
      <c r="C270" s="20"/>
      <c r="D270" s="11"/>
      <c r="E270" s="11"/>
      <c r="F270" s="13"/>
    </row>
    <row r="271" ht="19.4" customHeight="1">
      <c r="A271" s="8"/>
      <c r="B271" s="9"/>
      <c r="C271" s="20"/>
      <c r="D271" s="11"/>
      <c r="E271" s="11"/>
      <c r="F271" s="13"/>
    </row>
    <row r="272" ht="19.4" customHeight="1">
      <c r="A272" s="8"/>
      <c r="B272" s="9"/>
      <c r="C272" s="20"/>
      <c r="D272" s="11"/>
      <c r="E272" s="11"/>
      <c r="F272" s="13"/>
    </row>
    <row r="273" ht="19.4" customHeight="1">
      <c r="A273" s="8"/>
      <c r="B273" s="9"/>
      <c r="C273" s="20"/>
      <c r="D273" s="11"/>
      <c r="E273" s="11"/>
      <c r="F273" s="13"/>
    </row>
    <row r="274" ht="19.4" customHeight="1">
      <c r="A274" s="8"/>
      <c r="B274" s="9"/>
      <c r="C274" s="20"/>
      <c r="D274" s="11"/>
      <c r="E274" s="11"/>
      <c r="F274" s="13"/>
    </row>
    <row r="275" ht="19.4" customHeight="1">
      <c r="A275" s="8"/>
      <c r="B275" s="9"/>
      <c r="C275" s="20"/>
      <c r="D275" s="11"/>
      <c r="E275" s="11"/>
      <c r="F275" s="13"/>
    </row>
    <row r="276" ht="19.4" customHeight="1">
      <c r="A276" s="8"/>
      <c r="B276" s="9"/>
      <c r="C276" s="20"/>
      <c r="D276" s="11"/>
      <c r="E276" s="11"/>
      <c r="F276" s="13"/>
    </row>
    <row r="277" ht="19.4" customHeight="1">
      <c r="A277" s="8"/>
      <c r="B277" s="9"/>
      <c r="C277" s="20"/>
      <c r="D277" s="11"/>
      <c r="E277" s="11"/>
      <c r="F277" s="13"/>
    </row>
    <row r="278" ht="19.4" customHeight="1">
      <c r="A278" s="8"/>
      <c r="B278" s="9"/>
      <c r="C278" s="20"/>
      <c r="D278" s="11"/>
      <c r="E278" s="11"/>
      <c r="F278" s="13"/>
    </row>
    <row r="279" ht="19.4" customHeight="1">
      <c r="A279" s="8"/>
      <c r="B279" s="9"/>
      <c r="C279" s="20"/>
      <c r="D279" s="11"/>
      <c r="E279" s="11"/>
      <c r="F279" s="13"/>
    </row>
    <row r="280" ht="19.4" customHeight="1">
      <c r="A280" s="8"/>
      <c r="B280" s="9"/>
      <c r="C280" s="20"/>
      <c r="D280" s="11"/>
      <c r="E280" s="11"/>
      <c r="F280" s="13"/>
    </row>
    <row r="281" ht="19.4" customHeight="1">
      <c r="A281" s="8"/>
      <c r="B281" s="9"/>
      <c r="C281" s="20"/>
      <c r="D281" s="11"/>
      <c r="E281" s="11"/>
      <c r="F281" s="13"/>
    </row>
    <row r="282" ht="19.4" customHeight="1">
      <c r="A282" s="8"/>
      <c r="B282" s="9"/>
      <c r="C282" s="20"/>
      <c r="D282" s="11"/>
      <c r="E282" s="11"/>
      <c r="F282" s="13"/>
    </row>
    <row r="283" ht="19.4" customHeight="1">
      <c r="A283" s="8"/>
      <c r="B283" s="9"/>
      <c r="C283" s="20"/>
      <c r="D283" s="11"/>
      <c r="E283" s="11"/>
      <c r="F283" s="13"/>
    </row>
    <row r="284" ht="19.4" customHeight="1">
      <c r="A284" s="15"/>
      <c r="B284" s="16"/>
      <c r="C284" s="26"/>
      <c r="D284" s="17"/>
      <c r="E284" s="17"/>
      <c r="F284" s="18"/>
    </row>
    <row r="285" ht="15.3" customHeight="1">
      <c r="A285" s="28"/>
      <c r="B285" s="2"/>
      <c r="C285" s="3"/>
      <c r="D285" s="4"/>
      <c r="E285" s="4"/>
      <c r="F285" s="4"/>
    </row>
    <row r="286" ht="15.3" customHeight="1">
      <c r="A286" s="3"/>
      <c r="B286" s="2"/>
      <c r="C286" s="3"/>
      <c r="D286" s="4"/>
      <c r="E286" s="4"/>
      <c r="F286" s="4"/>
    </row>
    <row r="287" ht="31.25" customHeight="1">
      <c r="A287" s="1" t="s">
        <v>64</v>
      </c>
      <c r="B287" s="2"/>
      <c r="C287" s="3"/>
      <c r="D287" s="4"/>
      <c r="E287" s="4"/>
      <c r="F287" s="4"/>
    </row>
    <row r="288" ht="15.1" customHeight="1">
      <c r="A288" s="30"/>
      <c r="B288" s="2"/>
      <c r="C288" s="3"/>
      <c r="D288" s="4"/>
      <c r="E288" s="4"/>
      <c r="F288" s="4"/>
    </row>
    <row r="289" ht="20.85" customHeight="1">
      <c r="A289" s="31" t="s">
        <v>149</v>
      </c>
      <c r="B289" s="2"/>
      <c r="C289" s="31" t="s">
        <v>150</v>
      </c>
      <c r="D289" s="4"/>
      <c r="E289" s="4"/>
      <c r="F289" s="32" t="s">
        <v>67</v>
      </c>
    </row>
    <row r="290" ht="20.85" customHeight="1">
      <c r="A290" s="33" t="s">
        <v>151</v>
      </c>
      <c r="B290" s="34"/>
      <c r="C290" s="6"/>
      <c r="D290" s="35"/>
      <c r="E290" s="35"/>
      <c r="F290" s="36"/>
    </row>
    <row r="291" ht="22.3" customHeight="1">
      <c r="A291" s="37" t="s">
        <v>152</v>
      </c>
      <c r="B291" s="9"/>
      <c r="C291" s="20"/>
      <c r="D291" s="11"/>
      <c r="E291" s="11"/>
      <c r="F291" s="13"/>
    </row>
    <row r="292" ht="24.45" customHeight="1">
      <c r="A292" s="8" t="s">
        <v>2</v>
      </c>
      <c r="B292" s="20" t="s">
        <v>29</v>
      </c>
      <c r="C292" s="20" t="s">
        <v>30</v>
      </c>
      <c r="D292" s="20" t="s">
        <v>31</v>
      </c>
      <c r="E292" s="20" t="s">
        <v>32</v>
      </c>
      <c r="F292" s="38" t="s">
        <v>33</v>
      </c>
    </row>
    <row r="293" ht="19.4" customHeight="1">
      <c r="A293" s="8" t="s">
        <v>70</v>
      </c>
      <c r="B293" s="9" t="s">
        <v>71</v>
      </c>
      <c r="C293" s="20" t="s">
        <v>72</v>
      </c>
      <c r="D293" s="11"/>
      <c r="E293" s="11"/>
      <c r="F293" s="39">
        <f>F294+F302</f>
        <v>2013.44</v>
      </c>
    </row>
    <row r="294" ht="19.4" customHeight="1">
      <c r="A294" s="8" t="s">
        <v>10</v>
      </c>
      <c r="B294" s="9" t="s">
        <v>73</v>
      </c>
      <c r="C294" s="20" t="s">
        <v>72</v>
      </c>
      <c r="D294" s="11"/>
      <c r="E294" s="11"/>
      <c r="F294" s="39">
        <f>F295+F297+F298+F300</f>
        <v>1876.46</v>
      </c>
    </row>
    <row r="295" ht="19.4" customHeight="1">
      <c r="A295" s="22">
        <v>1</v>
      </c>
      <c r="B295" s="9" t="s">
        <v>74</v>
      </c>
      <c r="C295" s="20" t="s">
        <v>72</v>
      </c>
      <c r="D295" s="11"/>
      <c r="E295" s="11"/>
      <c r="F295" s="39">
        <f>F296</f>
        <v>1544.51</v>
      </c>
    </row>
    <row r="296" ht="19.4" customHeight="1">
      <c r="A296" s="8"/>
      <c r="B296" s="9" t="s">
        <v>76</v>
      </c>
      <c r="C296" s="20" t="s">
        <v>60</v>
      </c>
      <c r="D296" s="23">
        <v>408.6</v>
      </c>
      <c r="E296" s="10">
        <v>3.78</v>
      </c>
      <c r="F296" s="39">
        <f>round(D296*E296,2)</f>
        <v>1544.51</v>
      </c>
    </row>
    <row r="297" ht="19.4" customHeight="1">
      <c r="A297" s="22">
        <v>2</v>
      </c>
      <c r="B297" s="9" t="s">
        <v>77</v>
      </c>
      <c r="C297" s="20" t="s">
        <v>72</v>
      </c>
      <c r="D297" s="11"/>
      <c r="E297" s="11"/>
      <c r="F297" s="13"/>
    </row>
    <row r="298" ht="19.4" customHeight="1">
      <c r="A298" s="22">
        <v>3</v>
      </c>
      <c r="B298" s="9" t="s">
        <v>78</v>
      </c>
      <c r="C298" s="20" t="s">
        <v>72</v>
      </c>
      <c r="D298" s="11"/>
      <c r="E298" s="11"/>
      <c r="F298" s="39">
        <f>F299</f>
        <v>169.15</v>
      </c>
    </row>
    <row r="299" ht="19.4" customHeight="1">
      <c r="A299" s="8"/>
      <c r="B299" s="9" t="s">
        <v>124</v>
      </c>
      <c r="C299" s="20" t="s">
        <v>80</v>
      </c>
      <c r="D299" s="10">
        <v>201.37</v>
      </c>
      <c r="E299" s="10">
        <v>0.84</v>
      </c>
      <c r="F299" s="39">
        <f>round(D299*E299,2)</f>
        <v>169.15</v>
      </c>
    </row>
    <row r="300" ht="19.4" customHeight="1">
      <c r="A300" s="22">
        <v>4</v>
      </c>
      <c r="B300" s="9" t="s">
        <v>83</v>
      </c>
      <c r="C300" s="20" t="s">
        <v>72</v>
      </c>
      <c r="D300" s="11"/>
      <c r="E300" s="11"/>
      <c r="F300" s="39">
        <f>F301</f>
        <v>162.8</v>
      </c>
    </row>
    <row r="301" ht="19.4" customHeight="1">
      <c r="A301" s="8"/>
      <c r="B301" s="9" t="s">
        <v>83</v>
      </c>
      <c r="C301" s="20" t="s">
        <v>63</v>
      </c>
      <c r="D301" s="23">
        <v>9.5</v>
      </c>
      <c r="E301" s="10">
        <f>F296+F299</f>
        <v>1713.66</v>
      </c>
      <c r="F301" s="39">
        <f>round(D301*E301/100,2)</f>
        <v>162.8</v>
      </c>
    </row>
    <row r="302" ht="19.4" customHeight="1">
      <c r="A302" s="8" t="s">
        <v>12</v>
      </c>
      <c r="B302" s="9" t="s">
        <v>84</v>
      </c>
      <c r="C302" s="20" t="s">
        <v>63</v>
      </c>
      <c r="D302" s="23">
        <v>7.3</v>
      </c>
      <c r="E302" s="10">
        <f>F294</f>
        <v>1876.46</v>
      </c>
      <c r="F302" s="39">
        <f>round(D302*E302/100,2)</f>
        <v>136.98</v>
      </c>
    </row>
    <row r="303" ht="19.4" customHeight="1">
      <c r="A303" s="8" t="s">
        <v>85</v>
      </c>
      <c r="B303" s="9" t="s">
        <v>86</v>
      </c>
      <c r="C303" s="20" t="s">
        <v>63</v>
      </c>
      <c r="D303" s="24">
        <v>6</v>
      </c>
      <c r="E303" s="10">
        <f>F293</f>
        <v>2013.44</v>
      </c>
      <c r="F303" s="39">
        <f>round(D303*E303/100,2)</f>
        <v>120.81</v>
      </c>
    </row>
    <row r="304" ht="19.4" customHeight="1">
      <c r="A304" s="8" t="s">
        <v>87</v>
      </c>
      <c r="B304" s="9" t="s">
        <v>88</v>
      </c>
      <c r="C304" s="20" t="s">
        <v>63</v>
      </c>
      <c r="D304" s="24">
        <v>7</v>
      </c>
      <c r="E304" s="10">
        <f>(F293+F303)</f>
        <v>2134.25</v>
      </c>
      <c r="F304" s="39">
        <f>round(D304*E304/100,2)</f>
        <v>149.4</v>
      </c>
    </row>
    <row r="305" ht="19.4" customHeight="1">
      <c r="A305" s="8" t="s">
        <v>89</v>
      </c>
      <c r="B305" s="9" t="s">
        <v>94</v>
      </c>
      <c r="C305" s="20" t="s">
        <v>63</v>
      </c>
      <c r="D305" s="24">
        <v>9</v>
      </c>
      <c r="E305" s="10">
        <f>(F293+F303+F304+0+0)</f>
        <v>2283.65</v>
      </c>
      <c r="F305" s="39">
        <f>round(D305*E305/100,2)</f>
        <v>205.53</v>
      </c>
    </row>
    <row r="306" ht="19.4" customHeight="1">
      <c r="A306" s="8" t="s">
        <v>93</v>
      </c>
      <c r="B306" s="9" t="s">
        <v>96</v>
      </c>
      <c r="C306" s="20" t="s">
        <v>72</v>
      </c>
      <c r="D306" s="11"/>
      <c r="E306" s="11"/>
      <c r="F306" s="39">
        <f>F293+F303+F304+0+0+F305</f>
        <v>2489.18</v>
      </c>
    </row>
    <row r="307" ht="19.4" customHeight="1">
      <c r="A307" s="8"/>
      <c r="B307" s="9" t="s">
        <v>97</v>
      </c>
      <c r="C307" s="20" t="s">
        <v>72</v>
      </c>
      <c r="D307" s="11"/>
      <c r="E307" s="11"/>
      <c r="F307" s="39">
        <f>F306+0</f>
        <v>2489.18</v>
      </c>
    </row>
    <row r="308" ht="19.4" customHeight="1">
      <c r="A308" s="8"/>
      <c r="B308" s="9"/>
      <c r="C308" s="20"/>
      <c r="D308" s="11"/>
      <c r="E308" s="11"/>
      <c r="F308" s="13"/>
    </row>
    <row r="309" ht="19.4" customHeight="1">
      <c r="A309" s="8"/>
      <c r="B309" s="9"/>
      <c r="C309" s="20"/>
      <c r="D309" s="11"/>
      <c r="E309" s="11"/>
      <c r="F309" s="13"/>
    </row>
    <row r="310" ht="19.4" customHeight="1">
      <c r="A310" s="8"/>
      <c r="B310" s="9"/>
      <c r="C310" s="20"/>
      <c r="D310" s="11"/>
      <c r="E310" s="11"/>
      <c r="F310" s="13"/>
    </row>
    <row r="311" ht="19.4" customHeight="1">
      <c r="A311" s="8"/>
      <c r="B311" s="9"/>
      <c r="C311" s="20"/>
      <c r="D311" s="11"/>
      <c r="E311" s="11"/>
      <c r="F311" s="13"/>
    </row>
    <row r="312" ht="19.4" customHeight="1">
      <c r="A312" s="8"/>
      <c r="B312" s="9"/>
      <c r="C312" s="20"/>
      <c r="D312" s="11"/>
      <c r="E312" s="11"/>
      <c r="F312" s="13"/>
    </row>
    <row r="313" ht="19.4" customHeight="1">
      <c r="A313" s="8"/>
      <c r="B313" s="9"/>
      <c r="C313" s="20"/>
      <c r="D313" s="11"/>
      <c r="E313" s="11"/>
      <c r="F313" s="13"/>
    </row>
    <row r="314" ht="19.4" customHeight="1">
      <c r="A314" s="8"/>
      <c r="B314" s="9"/>
      <c r="C314" s="20"/>
      <c r="D314" s="11"/>
      <c r="E314" s="11"/>
      <c r="F314" s="13"/>
    </row>
    <row r="315" ht="19.4" customHeight="1">
      <c r="A315" s="8"/>
      <c r="B315" s="9"/>
      <c r="C315" s="20"/>
      <c r="D315" s="11"/>
      <c r="E315" s="11"/>
      <c r="F315" s="13"/>
    </row>
    <row r="316" ht="19.4" customHeight="1">
      <c r="A316" s="8"/>
      <c r="B316" s="9"/>
      <c r="C316" s="20"/>
      <c r="D316" s="11"/>
      <c r="E316" s="11"/>
      <c r="F316" s="13"/>
    </row>
    <row r="317" ht="19.4" customHeight="1">
      <c r="A317" s="8"/>
      <c r="B317" s="9"/>
      <c r="C317" s="20"/>
      <c r="D317" s="11"/>
      <c r="E317" s="11"/>
      <c r="F317" s="13"/>
    </row>
    <row r="318" ht="19.4" customHeight="1">
      <c r="A318" s="8"/>
      <c r="B318" s="9"/>
      <c r="C318" s="20"/>
      <c r="D318" s="11"/>
      <c r="E318" s="11"/>
      <c r="F318" s="13"/>
    </row>
    <row r="319" ht="19.4" customHeight="1">
      <c r="A319" s="8"/>
      <c r="B319" s="9"/>
      <c r="C319" s="20"/>
      <c r="D319" s="11"/>
      <c r="E319" s="11"/>
      <c r="F319" s="13"/>
    </row>
    <row r="320" ht="19.4" customHeight="1">
      <c r="A320" s="8"/>
      <c r="B320" s="9"/>
      <c r="C320" s="20"/>
      <c r="D320" s="11"/>
      <c r="E320" s="11"/>
      <c r="F320" s="13"/>
    </row>
    <row r="321" ht="19.4" customHeight="1">
      <c r="A321" s="8"/>
      <c r="B321" s="9"/>
      <c r="C321" s="20"/>
      <c r="D321" s="11"/>
      <c r="E321" s="11"/>
      <c r="F321" s="13"/>
    </row>
    <row r="322" ht="19.4" customHeight="1">
      <c r="A322" s="8"/>
      <c r="B322" s="9"/>
      <c r="C322" s="20"/>
      <c r="D322" s="11"/>
      <c r="E322" s="11"/>
      <c r="F322" s="13"/>
    </row>
    <row r="323" ht="19.4" customHeight="1">
      <c r="A323" s="8"/>
      <c r="B323" s="9"/>
      <c r="C323" s="20"/>
      <c r="D323" s="11"/>
      <c r="E323" s="11"/>
      <c r="F323" s="13"/>
    </row>
    <row r="324" ht="19.4" customHeight="1">
      <c r="A324" s="15"/>
      <c r="B324" s="16"/>
      <c r="C324" s="26"/>
      <c r="D324" s="17"/>
      <c r="E324" s="17"/>
      <c r="F324" s="18"/>
    </row>
    <row r="325" ht="15.3" customHeight="1">
      <c r="A325" s="28"/>
      <c r="B325" s="2"/>
      <c r="C325" s="3"/>
      <c r="D325" s="4"/>
      <c r="E325" s="4"/>
      <c r="F325" s="4"/>
    </row>
    <row r="326" ht="15.3" customHeight="1">
      <c r="A326" s="3"/>
      <c r="B326" s="2"/>
      <c r="C326" s="3"/>
      <c r="D326" s="4"/>
      <c r="E326" s="4"/>
      <c r="F326" s="4"/>
    </row>
    <row r="327" ht="31.25" customHeight="1">
      <c r="A327" s="1" t="s">
        <v>64</v>
      </c>
      <c r="B327" s="2"/>
      <c r="C327" s="3"/>
      <c r="D327" s="4"/>
      <c r="E327" s="4"/>
      <c r="F327" s="4"/>
    </row>
    <row r="328" ht="15.1" customHeight="1">
      <c r="A328" s="30"/>
      <c r="B328" s="2"/>
      <c r="C328" s="3"/>
      <c r="D328" s="4"/>
      <c r="E328" s="4"/>
      <c r="F328" s="4"/>
    </row>
    <row r="329" ht="20.85" customHeight="1">
      <c r="A329" s="31" t="s">
        <v>153</v>
      </c>
      <c r="B329" s="2"/>
      <c r="C329" s="31" t="s">
        <v>154</v>
      </c>
      <c r="D329" s="4"/>
      <c r="E329" s="4"/>
      <c r="F329" s="32" t="s">
        <v>67</v>
      </c>
    </row>
    <row r="330" ht="20.85" customHeight="1">
      <c r="A330" s="33" t="s">
        <v>100</v>
      </c>
      <c r="B330" s="34"/>
      <c r="C330" s="6"/>
      <c r="D330" s="35"/>
      <c r="E330" s="35"/>
      <c r="F330" s="36"/>
    </row>
    <row r="331" ht="22.3" customHeight="1">
      <c r="A331" s="37" t="s">
        <v>101</v>
      </c>
      <c r="B331" s="9"/>
      <c r="C331" s="20"/>
      <c r="D331" s="11"/>
      <c r="E331" s="11"/>
      <c r="F331" s="13"/>
    </row>
    <row r="332" ht="24.45" customHeight="1">
      <c r="A332" s="8" t="s">
        <v>2</v>
      </c>
      <c r="B332" s="20" t="s">
        <v>29</v>
      </c>
      <c r="C332" s="20" t="s">
        <v>30</v>
      </c>
      <c r="D332" s="20" t="s">
        <v>31</v>
      </c>
      <c r="E332" s="20" t="s">
        <v>32</v>
      </c>
      <c r="F332" s="38" t="s">
        <v>33</v>
      </c>
    </row>
    <row r="333" ht="19.4" customHeight="1">
      <c r="A333" s="8" t="s">
        <v>70</v>
      </c>
      <c r="B333" s="9" t="s">
        <v>71</v>
      </c>
      <c r="C333" s="20" t="s">
        <v>72</v>
      </c>
      <c r="D333" s="11"/>
      <c r="E333" s="11"/>
      <c r="F333" s="39">
        <f>F334+F343</f>
        <v>1285.81</v>
      </c>
    </row>
    <row r="334" ht="19.4" customHeight="1">
      <c r="A334" s="8" t="s">
        <v>10</v>
      </c>
      <c r="B334" s="9" t="s">
        <v>73</v>
      </c>
      <c r="C334" s="20" t="s">
        <v>72</v>
      </c>
      <c r="D334" s="11"/>
      <c r="E334" s="11"/>
      <c r="F334" s="39">
        <f>F335+F338+F339+F341</f>
        <v>1221.09</v>
      </c>
    </row>
    <row r="335" ht="19.4" customHeight="1">
      <c r="A335" s="22">
        <v>1</v>
      </c>
      <c r="B335" s="9" t="s">
        <v>74</v>
      </c>
      <c r="C335" s="20" t="s">
        <v>72</v>
      </c>
      <c r="D335" s="11"/>
      <c r="E335" s="11"/>
      <c r="F335" s="39">
        <f>F336+F337</f>
        <v>896.18</v>
      </c>
    </row>
    <row r="336" ht="19.4" customHeight="1">
      <c r="A336" s="8"/>
      <c r="B336" s="9" t="s">
        <v>75</v>
      </c>
      <c r="C336" s="20" t="s">
        <v>60</v>
      </c>
      <c r="D336" s="23">
        <v>4.6</v>
      </c>
      <c r="E336" s="10">
        <v>8.78</v>
      </c>
      <c r="F336" s="39">
        <f>round(D336*E336,2)</f>
        <v>40.39</v>
      </c>
    </row>
    <row r="337" ht="19.4" customHeight="1">
      <c r="A337" s="8"/>
      <c r="B337" s="9" t="s">
        <v>76</v>
      </c>
      <c r="C337" s="20" t="s">
        <v>60</v>
      </c>
      <c r="D337" s="23">
        <v>226.4</v>
      </c>
      <c r="E337" s="10">
        <v>3.78</v>
      </c>
      <c r="F337" s="39">
        <f>round(D337*E337,2)</f>
        <v>855.79</v>
      </c>
    </row>
    <row r="338" ht="19.4" customHeight="1">
      <c r="A338" s="22">
        <v>2</v>
      </c>
      <c r="B338" s="9" t="s">
        <v>77</v>
      </c>
      <c r="C338" s="20" t="s">
        <v>72</v>
      </c>
      <c r="D338" s="11"/>
      <c r="E338" s="11"/>
      <c r="F338" s="13"/>
    </row>
    <row r="339" ht="19.4" customHeight="1">
      <c r="A339" s="22">
        <v>3</v>
      </c>
      <c r="B339" s="9" t="s">
        <v>78</v>
      </c>
      <c r="C339" s="20" t="s">
        <v>72</v>
      </c>
      <c r="D339" s="11"/>
      <c r="E339" s="11"/>
      <c r="F339" s="39">
        <f>F340</f>
        <v>266.76</v>
      </c>
    </row>
    <row r="340" ht="19.4" customHeight="1">
      <c r="A340" s="8"/>
      <c r="B340" s="9" t="s">
        <v>103</v>
      </c>
      <c r="C340" s="20" t="s">
        <v>80</v>
      </c>
      <c r="D340" s="23">
        <v>15.6</v>
      </c>
      <c r="E340" s="10">
        <v>17.1</v>
      </c>
      <c r="F340" s="39">
        <f>round(D340*E340,2)</f>
        <v>266.76</v>
      </c>
    </row>
    <row r="341" ht="19.4" customHeight="1">
      <c r="A341" s="22">
        <v>4</v>
      </c>
      <c r="B341" s="9" t="s">
        <v>83</v>
      </c>
      <c r="C341" s="20" t="s">
        <v>72</v>
      </c>
      <c r="D341" s="11"/>
      <c r="E341" s="11"/>
      <c r="F341" s="39">
        <f>F342</f>
        <v>58.15</v>
      </c>
    </row>
    <row r="342" ht="19.4" customHeight="1">
      <c r="A342" s="8"/>
      <c r="B342" s="9" t="s">
        <v>83</v>
      </c>
      <c r="C342" s="20" t="s">
        <v>63</v>
      </c>
      <c r="D342" s="24">
        <v>5</v>
      </c>
      <c r="E342" s="10">
        <f>F336+F337+F340</f>
        <v>1162.94</v>
      </c>
      <c r="F342" s="39">
        <f>round(D342*E342/100,2)</f>
        <v>58.15</v>
      </c>
    </row>
    <row r="343" ht="19.4" customHeight="1">
      <c r="A343" s="8" t="s">
        <v>12</v>
      </c>
      <c r="B343" s="9" t="s">
        <v>84</v>
      </c>
      <c r="C343" s="20" t="s">
        <v>63</v>
      </c>
      <c r="D343" s="23">
        <v>5.3</v>
      </c>
      <c r="E343" s="10">
        <f>F334</f>
        <v>1221.09</v>
      </c>
      <c r="F343" s="39">
        <f>round(D343*E343/100,2)</f>
        <v>64.72</v>
      </c>
    </row>
    <row r="344" ht="19.4" customHeight="1">
      <c r="A344" s="8" t="s">
        <v>85</v>
      </c>
      <c r="B344" s="9" t="s">
        <v>86</v>
      </c>
      <c r="C344" s="20" t="s">
        <v>63</v>
      </c>
      <c r="D344" s="24">
        <v>5</v>
      </c>
      <c r="E344" s="10">
        <f>F333</f>
        <v>1285.81</v>
      </c>
      <c r="F344" s="39">
        <f>round(D344*E344/100,2)</f>
        <v>64.29</v>
      </c>
    </row>
    <row r="345" ht="19.4" customHeight="1">
      <c r="A345" s="8" t="s">
        <v>87</v>
      </c>
      <c r="B345" s="9" t="s">
        <v>88</v>
      </c>
      <c r="C345" s="20" t="s">
        <v>63</v>
      </c>
      <c r="D345" s="24">
        <v>7</v>
      </c>
      <c r="E345" s="10">
        <f>(F333+F344)</f>
        <v>1350.1</v>
      </c>
      <c r="F345" s="39">
        <f>round(D345*E345/100,2)</f>
        <v>94.51</v>
      </c>
    </row>
    <row r="346" ht="19.4" customHeight="1">
      <c r="A346" s="8" t="s">
        <v>89</v>
      </c>
      <c r="B346" s="9" t="s">
        <v>94</v>
      </c>
      <c r="C346" s="20" t="s">
        <v>63</v>
      </c>
      <c r="D346" s="24">
        <v>9</v>
      </c>
      <c r="E346" s="10">
        <f>(F333+F344+F345+0+0)</f>
        <v>1444.61</v>
      </c>
      <c r="F346" s="39">
        <f>round(D346*E346/100,2)</f>
        <v>130.01</v>
      </c>
    </row>
    <row r="347" ht="19.4" customHeight="1">
      <c r="A347" s="8" t="s">
        <v>93</v>
      </c>
      <c r="B347" s="9" t="s">
        <v>96</v>
      </c>
      <c r="C347" s="20" t="s">
        <v>72</v>
      </c>
      <c r="D347" s="11"/>
      <c r="E347" s="11"/>
      <c r="F347" s="39">
        <f>F333+F344+F345+0+0+F346</f>
        <v>1574.62</v>
      </c>
    </row>
    <row r="348" ht="19.4" customHeight="1">
      <c r="A348" s="8"/>
      <c r="B348" s="9" t="s">
        <v>97</v>
      </c>
      <c r="C348" s="20" t="s">
        <v>72</v>
      </c>
      <c r="D348" s="11"/>
      <c r="E348" s="11"/>
      <c r="F348" s="39">
        <f>F347+0</f>
        <v>1574.62</v>
      </c>
    </row>
    <row r="349" ht="19.4" customHeight="1">
      <c r="A349" s="8"/>
      <c r="B349" s="9"/>
      <c r="C349" s="20"/>
      <c r="D349" s="11"/>
      <c r="E349" s="11"/>
      <c r="F349" s="13"/>
    </row>
    <row r="350" ht="19.4" customHeight="1">
      <c r="A350" s="8"/>
      <c r="B350" s="9"/>
      <c r="C350" s="20"/>
      <c r="D350" s="11"/>
      <c r="E350" s="11"/>
      <c r="F350" s="13"/>
    </row>
    <row r="351" ht="19.4" customHeight="1">
      <c r="A351" s="8"/>
      <c r="B351" s="9"/>
      <c r="C351" s="20"/>
      <c r="D351" s="11"/>
      <c r="E351" s="11"/>
      <c r="F351" s="13"/>
    </row>
    <row r="352" ht="19.4" customHeight="1">
      <c r="A352" s="8"/>
      <c r="B352" s="9"/>
      <c r="C352" s="20"/>
      <c r="D352" s="11"/>
      <c r="E352" s="11"/>
      <c r="F352" s="13"/>
    </row>
    <row r="353" ht="19.4" customHeight="1">
      <c r="A353" s="8"/>
      <c r="B353" s="9"/>
      <c r="C353" s="20"/>
      <c r="D353" s="11"/>
      <c r="E353" s="11"/>
      <c r="F353" s="13"/>
    </row>
    <row r="354" ht="19.4" customHeight="1">
      <c r="A354" s="8"/>
      <c r="B354" s="9"/>
      <c r="C354" s="20"/>
      <c r="D354" s="11"/>
      <c r="E354" s="11"/>
      <c r="F354" s="13"/>
    </row>
    <row r="355" ht="19.4" customHeight="1">
      <c r="A355" s="8"/>
      <c r="B355" s="9"/>
      <c r="C355" s="20"/>
      <c r="D355" s="11"/>
      <c r="E355" s="11"/>
      <c r="F355" s="13"/>
    </row>
    <row r="356" ht="19.4" customHeight="1">
      <c r="A356" s="8"/>
      <c r="B356" s="9"/>
      <c r="C356" s="20"/>
      <c r="D356" s="11"/>
      <c r="E356" s="11"/>
      <c r="F356" s="13"/>
    </row>
    <row r="357" ht="19.4" customHeight="1">
      <c r="A357" s="8"/>
      <c r="B357" s="9"/>
      <c r="C357" s="20"/>
      <c r="D357" s="11"/>
      <c r="E357" s="11"/>
      <c r="F357" s="13"/>
    </row>
    <row r="358" ht="19.4" customHeight="1">
      <c r="A358" s="8"/>
      <c r="B358" s="9"/>
      <c r="C358" s="20"/>
      <c r="D358" s="11"/>
      <c r="E358" s="11"/>
      <c r="F358" s="13"/>
    </row>
    <row r="359" ht="19.4" customHeight="1">
      <c r="A359" s="8"/>
      <c r="B359" s="9"/>
      <c r="C359" s="20"/>
      <c r="D359" s="11"/>
      <c r="E359" s="11"/>
      <c r="F359" s="13"/>
    </row>
    <row r="360" ht="19.4" customHeight="1">
      <c r="A360" s="8"/>
      <c r="B360" s="9"/>
      <c r="C360" s="20"/>
      <c r="D360" s="11"/>
      <c r="E360" s="11"/>
      <c r="F360" s="13"/>
    </row>
    <row r="361" ht="19.4" customHeight="1">
      <c r="A361" s="8"/>
      <c r="B361" s="9"/>
      <c r="C361" s="20"/>
      <c r="D361" s="11"/>
      <c r="E361" s="11"/>
      <c r="F361" s="13"/>
    </row>
    <row r="362" ht="19.4" customHeight="1">
      <c r="A362" s="8"/>
      <c r="B362" s="9"/>
      <c r="C362" s="20"/>
      <c r="D362" s="11"/>
      <c r="E362" s="11"/>
      <c r="F362" s="13"/>
    </row>
    <row r="363" ht="19.4" customHeight="1">
      <c r="A363" s="8"/>
      <c r="B363" s="9"/>
      <c r="C363" s="20"/>
      <c r="D363" s="11"/>
      <c r="E363" s="11"/>
      <c r="F363" s="13"/>
    </row>
    <row r="364" ht="19.4" customHeight="1">
      <c r="A364" s="15"/>
      <c r="B364" s="16"/>
      <c r="C364" s="26"/>
      <c r="D364" s="17"/>
      <c r="E364" s="17"/>
      <c r="F364" s="18"/>
    </row>
    <row r="365" ht="15.3" customHeight="1">
      <c r="A365" s="28"/>
      <c r="B365" s="2"/>
      <c r="C365" s="3"/>
      <c r="D365" s="4"/>
      <c r="E365" s="4"/>
      <c r="F365" s="4"/>
    </row>
    <row r="366" ht="15.3" customHeight="1">
      <c r="A366" s="3"/>
      <c r="B366" s="2"/>
      <c r="C366" s="3"/>
      <c r="D366" s="4"/>
      <c r="E366" s="4"/>
      <c r="F366" s="4"/>
    </row>
    <row r="367" ht="31.25" customHeight="1">
      <c r="A367" s="1" t="s">
        <v>64</v>
      </c>
      <c r="B367" s="2"/>
      <c r="C367" s="3"/>
      <c r="D367" s="4"/>
      <c r="E367" s="4"/>
      <c r="F367" s="4"/>
    </row>
    <row r="368" ht="15.1" customHeight="1">
      <c r="A368" s="30"/>
      <c r="B368" s="2"/>
      <c r="C368" s="3"/>
      <c r="D368" s="4"/>
      <c r="E368" s="4"/>
      <c r="F368" s="4"/>
    </row>
    <row r="369" ht="20.85" customHeight="1">
      <c r="A369" s="31" t="s">
        <v>155</v>
      </c>
      <c r="B369" s="2"/>
      <c r="C369" s="31" t="s">
        <v>156</v>
      </c>
      <c r="D369" s="4"/>
      <c r="E369" s="4"/>
      <c r="F369" s="32" t="s">
        <v>67</v>
      </c>
    </row>
    <row r="370" ht="20.85" customHeight="1">
      <c r="A370" s="33" t="s">
        <v>157</v>
      </c>
      <c r="B370" s="34"/>
      <c r="C370" s="6"/>
      <c r="D370" s="35"/>
      <c r="E370" s="35"/>
      <c r="F370" s="36"/>
    </row>
    <row r="371" ht="22.3" customHeight="1">
      <c r="A371" s="37" t="s">
        <v>158</v>
      </c>
      <c r="B371" s="9"/>
      <c r="C371" s="20"/>
      <c r="D371" s="11"/>
      <c r="E371" s="11"/>
      <c r="F371" s="13"/>
    </row>
    <row r="372" ht="24.45" customHeight="1">
      <c r="A372" s="8" t="s">
        <v>2</v>
      </c>
      <c r="B372" s="20" t="s">
        <v>29</v>
      </c>
      <c r="C372" s="20" t="s">
        <v>30</v>
      </c>
      <c r="D372" s="20" t="s">
        <v>31</v>
      </c>
      <c r="E372" s="20" t="s">
        <v>32</v>
      </c>
      <c r="F372" s="38" t="s">
        <v>33</v>
      </c>
    </row>
    <row r="373" ht="19.4" customHeight="1">
      <c r="A373" s="8" t="s">
        <v>70</v>
      </c>
      <c r="B373" s="9" t="s">
        <v>71</v>
      </c>
      <c r="C373" s="20" t="s">
        <v>72</v>
      </c>
      <c r="D373" s="11"/>
      <c r="E373" s="11"/>
      <c r="F373" s="39">
        <f>F374+F384</f>
        <v>2842.48</v>
      </c>
    </row>
    <row r="374" ht="19.4" customHeight="1">
      <c r="A374" s="8" t="s">
        <v>10</v>
      </c>
      <c r="B374" s="9" t="s">
        <v>73</v>
      </c>
      <c r="C374" s="20" t="s">
        <v>72</v>
      </c>
      <c r="D374" s="11"/>
      <c r="E374" s="11"/>
      <c r="F374" s="39">
        <f>F375+F377+F378+F382</f>
        <v>2649.1</v>
      </c>
    </row>
    <row r="375" ht="19.4" customHeight="1">
      <c r="A375" s="22">
        <v>1</v>
      </c>
      <c r="B375" s="9" t="s">
        <v>74</v>
      </c>
      <c r="C375" s="20" t="s">
        <v>72</v>
      </c>
      <c r="D375" s="11"/>
      <c r="E375" s="11"/>
      <c r="F375" s="39">
        <f>F376</f>
        <v>68.8</v>
      </c>
    </row>
    <row r="376" ht="19.4" customHeight="1">
      <c r="A376" s="8"/>
      <c r="B376" s="9" t="s">
        <v>76</v>
      </c>
      <c r="C376" s="20" t="s">
        <v>60</v>
      </c>
      <c r="D376" s="23">
        <v>18.2</v>
      </c>
      <c r="E376" s="10">
        <v>3.78</v>
      </c>
      <c r="F376" s="39">
        <f>round(D376*E376,2)</f>
        <v>68.8</v>
      </c>
    </row>
    <row r="377" ht="19.4" customHeight="1">
      <c r="A377" s="22">
        <v>2</v>
      </c>
      <c r="B377" s="9" t="s">
        <v>77</v>
      </c>
      <c r="C377" s="20" t="s">
        <v>72</v>
      </c>
      <c r="D377" s="11"/>
      <c r="E377" s="11"/>
      <c r="F377" s="13"/>
    </row>
    <row r="378" ht="19.4" customHeight="1">
      <c r="A378" s="22">
        <v>3</v>
      </c>
      <c r="B378" s="9" t="s">
        <v>78</v>
      </c>
      <c r="C378" s="20" t="s">
        <v>72</v>
      </c>
      <c r="D378" s="11"/>
      <c r="E378" s="11"/>
      <c r="F378" s="39">
        <f>F379+F380+F381</f>
        <v>2528.36</v>
      </c>
    </row>
    <row r="379" ht="19.4" customHeight="1">
      <c r="A379" s="8"/>
      <c r="B379" s="9" t="s">
        <v>79</v>
      </c>
      <c r="C379" s="20" t="s">
        <v>80</v>
      </c>
      <c r="D379" s="10">
        <v>2.74</v>
      </c>
      <c r="E379" s="10">
        <v>146.76</v>
      </c>
      <c r="F379" s="39">
        <f>round(D379*E379,2)</f>
        <v>402.12</v>
      </c>
    </row>
    <row r="380" ht="19.4" customHeight="1">
      <c r="A380" s="8"/>
      <c r="B380" s="9" t="s">
        <v>159</v>
      </c>
      <c r="C380" s="20" t="s">
        <v>80</v>
      </c>
      <c r="D380" s="10">
        <v>1.37</v>
      </c>
      <c r="E380" s="10">
        <v>132.85</v>
      </c>
      <c r="F380" s="39">
        <f>round(D380*E380,2)</f>
        <v>182</v>
      </c>
    </row>
    <row r="381" ht="19.4" customHeight="1">
      <c r="A381" s="8"/>
      <c r="B381" s="9" t="s">
        <v>82</v>
      </c>
      <c r="C381" s="20" t="s">
        <v>80</v>
      </c>
      <c r="D381" s="10">
        <v>17.86</v>
      </c>
      <c r="E381" s="10">
        <v>108.86</v>
      </c>
      <c r="F381" s="39">
        <f>round(D381*E381,2)</f>
        <v>1944.24</v>
      </c>
    </row>
    <row r="382" ht="19.4" customHeight="1">
      <c r="A382" s="22">
        <v>4</v>
      </c>
      <c r="B382" s="9" t="s">
        <v>83</v>
      </c>
      <c r="C382" s="20" t="s">
        <v>72</v>
      </c>
      <c r="D382" s="11"/>
      <c r="E382" s="11"/>
      <c r="F382" s="39">
        <f>F383</f>
        <v>51.94</v>
      </c>
    </row>
    <row r="383" ht="19.4" customHeight="1">
      <c r="A383" s="8"/>
      <c r="B383" s="9" t="s">
        <v>83</v>
      </c>
      <c r="C383" s="20" t="s">
        <v>63</v>
      </c>
      <c r="D383" s="24">
        <v>2</v>
      </c>
      <c r="E383" s="10">
        <f>F376+F379+F380+F381</f>
        <v>2597.16</v>
      </c>
      <c r="F383" s="39">
        <f>round(D383*E383/100,2)</f>
        <v>51.94</v>
      </c>
    </row>
    <row r="384" ht="19.4" customHeight="1">
      <c r="A384" s="8" t="s">
        <v>12</v>
      </c>
      <c r="B384" s="9" t="s">
        <v>84</v>
      </c>
      <c r="C384" s="20" t="s">
        <v>63</v>
      </c>
      <c r="D384" s="23">
        <v>7.3</v>
      </c>
      <c r="E384" s="10">
        <f>F374</f>
        <v>2649.1</v>
      </c>
      <c r="F384" s="39">
        <f>round(D384*E384/100,2)</f>
        <v>193.38</v>
      </c>
    </row>
    <row r="385" ht="19.4" customHeight="1">
      <c r="A385" s="8" t="s">
        <v>85</v>
      </c>
      <c r="B385" s="9" t="s">
        <v>86</v>
      </c>
      <c r="C385" s="20" t="s">
        <v>63</v>
      </c>
      <c r="D385" s="24">
        <v>6</v>
      </c>
      <c r="E385" s="10">
        <f>F373</f>
        <v>2842.48</v>
      </c>
      <c r="F385" s="39">
        <f>round(D385*E385/100,2)</f>
        <v>170.55</v>
      </c>
    </row>
    <row r="386" ht="19.4" customHeight="1">
      <c r="A386" s="8" t="s">
        <v>87</v>
      </c>
      <c r="B386" s="9" t="s">
        <v>88</v>
      </c>
      <c r="C386" s="20" t="s">
        <v>63</v>
      </c>
      <c r="D386" s="24">
        <v>7</v>
      </c>
      <c r="E386" s="10">
        <f>(F373+F385)</f>
        <v>3013.03</v>
      </c>
      <c r="F386" s="39">
        <f>round(D386*E386/100,2)</f>
        <v>210.91</v>
      </c>
    </row>
    <row r="387" ht="19.4" customHeight="1">
      <c r="A387" s="8" t="s">
        <v>89</v>
      </c>
      <c r="B387" s="9" t="s">
        <v>90</v>
      </c>
      <c r="C387" s="20" t="s">
        <v>72</v>
      </c>
      <c r="D387" s="11"/>
      <c r="E387" s="11"/>
      <c r="F387" s="39">
        <f>F388</f>
        <v>856.75</v>
      </c>
    </row>
    <row r="388" ht="19.4" customHeight="1">
      <c r="A388" s="8"/>
      <c r="B388" s="9" t="s">
        <v>91</v>
      </c>
      <c r="C388" s="20" t="s">
        <v>92</v>
      </c>
      <c r="D388" s="25">
        <v>249.058</v>
      </c>
      <c r="E388" s="10">
        <v>3.44</v>
      </c>
      <c r="F388" s="39">
        <f>round(D388*E388,2)</f>
        <v>856.76</v>
      </c>
    </row>
    <row r="389" ht="19.4" customHeight="1">
      <c r="A389" s="8" t="s">
        <v>93</v>
      </c>
      <c r="B389" s="9" t="s">
        <v>94</v>
      </c>
      <c r="C389" s="20" t="s">
        <v>63</v>
      </c>
      <c r="D389" s="24">
        <v>9</v>
      </c>
      <c r="E389" s="10">
        <f>(F373+F385+F386+F387+0)</f>
        <v>4080.69</v>
      </c>
      <c r="F389" s="39">
        <f>round(D389*E389/100,2)</f>
        <v>367.26</v>
      </c>
    </row>
    <row r="390" ht="19.4" customHeight="1">
      <c r="A390" s="8" t="s">
        <v>95</v>
      </c>
      <c r="B390" s="9" t="s">
        <v>96</v>
      </c>
      <c r="C390" s="20" t="s">
        <v>72</v>
      </c>
      <c r="D390" s="11"/>
      <c r="E390" s="11"/>
      <c r="F390" s="39">
        <f>F373+F385+F386+F387+0+F389</f>
        <v>4447.95</v>
      </c>
    </row>
    <row r="391" ht="19.4" customHeight="1">
      <c r="A391" s="8"/>
      <c r="B391" s="9" t="s">
        <v>97</v>
      </c>
      <c r="C391" s="20" t="s">
        <v>72</v>
      </c>
      <c r="D391" s="11"/>
      <c r="E391" s="11"/>
      <c r="F391" s="39">
        <f>F390+0</f>
        <v>4447.95</v>
      </c>
    </row>
    <row r="392" ht="19.4" customHeight="1">
      <c r="A392" s="8"/>
      <c r="B392" s="9"/>
      <c r="C392" s="20"/>
      <c r="D392" s="11"/>
      <c r="E392" s="11"/>
      <c r="F392" s="13"/>
    </row>
    <row r="393" ht="19.4" customHeight="1">
      <c r="A393" s="8"/>
      <c r="B393" s="9"/>
      <c r="C393" s="20"/>
      <c r="D393" s="11"/>
      <c r="E393" s="11"/>
      <c r="F393" s="13"/>
    </row>
    <row r="394" ht="19.4" customHeight="1">
      <c r="A394" s="8"/>
      <c r="B394" s="9"/>
      <c r="C394" s="20"/>
      <c r="D394" s="11"/>
      <c r="E394" s="11"/>
      <c r="F394" s="13"/>
    </row>
    <row r="395" ht="19.4" customHeight="1">
      <c r="A395" s="8"/>
      <c r="B395" s="9"/>
      <c r="C395" s="20"/>
      <c r="D395" s="11"/>
      <c r="E395" s="11"/>
      <c r="F395" s="13"/>
    </row>
    <row r="396" ht="19.4" customHeight="1">
      <c r="A396" s="8"/>
      <c r="B396" s="9"/>
      <c r="C396" s="20"/>
      <c r="D396" s="11"/>
      <c r="E396" s="11"/>
      <c r="F396" s="13"/>
    </row>
    <row r="397" ht="19.4" customHeight="1">
      <c r="A397" s="8"/>
      <c r="B397" s="9"/>
      <c r="C397" s="20"/>
      <c r="D397" s="11"/>
      <c r="E397" s="11"/>
      <c r="F397" s="13"/>
    </row>
    <row r="398" ht="19.4" customHeight="1">
      <c r="A398" s="8"/>
      <c r="B398" s="9"/>
      <c r="C398" s="20"/>
      <c r="D398" s="11"/>
      <c r="E398" s="11"/>
      <c r="F398" s="13"/>
    </row>
    <row r="399" ht="19.4" customHeight="1">
      <c r="A399" s="8"/>
      <c r="B399" s="9"/>
      <c r="C399" s="20"/>
      <c r="D399" s="11"/>
      <c r="E399" s="11"/>
      <c r="F399" s="13"/>
    </row>
    <row r="400" ht="19.4" customHeight="1">
      <c r="A400" s="8"/>
      <c r="B400" s="9"/>
      <c r="C400" s="20"/>
      <c r="D400" s="11"/>
      <c r="E400" s="11"/>
      <c r="F400" s="13"/>
    </row>
    <row r="401" ht="19.4" customHeight="1">
      <c r="A401" s="8"/>
      <c r="B401" s="9"/>
      <c r="C401" s="20"/>
      <c r="D401" s="11"/>
      <c r="E401" s="11"/>
      <c r="F401" s="13"/>
    </row>
    <row r="402" ht="19.4" customHeight="1">
      <c r="A402" s="8"/>
      <c r="B402" s="9"/>
      <c r="C402" s="20"/>
      <c r="D402" s="11"/>
      <c r="E402" s="11"/>
      <c r="F402" s="13"/>
    </row>
    <row r="403" ht="19.4" customHeight="1">
      <c r="A403" s="8"/>
      <c r="B403" s="9"/>
      <c r="C403" s="20"/>
      <c r="D403" s="11"/>
      <c r="E403" s="11"/>
      <c r="F403" s="13"/>
    </row>
    <row r="404" ht="19.4" customHeight="1">
      <c r="A404" s="15"/>
      <c r="B404" s="16"/>
      <c r="C404" s="26"/>
      <c r="D404" s="17"/>
      <c r="E404" s="17"/>
      <c r="F404" s="18"/>
    </row>
    <row r="405" ht="15.3" customHeight="1">
      <c r="A405" s="28"/>
      <c r="B405" s="2"/>
      <c r="C405" s="3"/>
      <c r="D405" s="4"/>
      <c r="E405" s="4"/>
      <c r="F405" s="4"/>
    </row>
    <row r="406" ht="15.3" customHeight="1">
      <c r="A406" s="3"/>
      <c r="B406" s="2"/>
      <c r="C406" s="3"/>
      <c r="D406" s="4"/>
      <c r="E406" s="4"/>
      <c r="F406" s="4"/>
    </row>
    <row r="407" ht="31.25" customHeight="1">
      <c r="A407" s="1" t="s">
        <v>64</v>
      </c>
      <c r="B407" s="2"/>
      <c r="C407" s="3"/>
      <c r="D407" s="4"/>
      <c r="E407" s="4"/>
      <c r="F407" s="4"/>
    </row>
    <row r="408" ht="15.1" customHeight="1">
      <c r="A408" s="30"/>
      <c r="B408" s="2"/>
      <c r="C408" s="3"/>
      <c r="D408" s="4"/>
      <c r="E408" s="4"/>
      <c r="F408" s="4"/>
    </row>
    <row r="409" ht="20.85" customHeight="1">
      <c r="A409" s="31" t="s">
        <v>160</v>
      </c>
      <c r="B409" s="2"/>
      <c r="C409" s="31" t="s">
        <v>161</v>
      </c>
      <c r="D409" s="4"/>
      <c r="E409" s="4"/>
      <c r="F409" s="32" t="s">
        <v>67</v>
      </c>
    </row>
    <row r="410" ht="20.85" customHeight="1">
      <c r="A410" s="33" t="s">
        <v>162</v>
      </c>
      <c r="B410" s="34"/>
      <c r="C410" s="6"/>
      <c r="D410" s="35"/>
      <c r="E410" s="35"/>
      <c r="F410" s="36"/>
    </row>
    <row r="411" ht="22.3" customHeight="1">
      <c r="A411" s="37" t="s">
        <v>163</v>
      </c>
      <c r="B411" s="9"/>
      <c r="C411" s="20"/>
      <c r="D411" s="11"/>
      <c r="E411" s="11"/>
      <c r="F411" s="13"/>
    </row>
    <row r="412" ht="24.45" customHeight="1">
      <c r="A412" s="8" t="s">
        <v>2</v>
      </c>
      <c r="B412" s="20" t="s">
        <v>29</v>
      </c>
      <c r="C412" s="20" t="s">
        <v>30</v>
      </c>
      <c r="D412" s="20" t="s">
        <v>31</v>
      </c>
      <c r="E412" s="20" t="s">
        <v>32</v>
      </c>
      <c r="F412" s="38" t="s">
        <v>33</v>
      </c>
    </row>
    <row r="413" ht="15.8" customHeight="1">
      <c r="A413" s="8" t="s">
        <v>70</v>
      </c>
      <c r="B413" s="9" t="s">
        <v>71</v>
      </c>
      <c r="C413" s="20" t="s">
        <v>72</v>
      </c>
      <c r="D413" s="11"/>
      <c r="E413" s="11"/>
      <c r="F413" s="39">
        <f>F414+F441</f>
        <v>20988.58</v>
      </c>
    </row>
    <row r="414" ht="15.8" customHeight="1">
      <c r="A414" s="8" t="s">
        <v>10</v>
      </c>
      <c r="B414" s="9" t="s">
        <v>73</v>
      </c>
      <c r="C414" s="20" t="s">
        <v>72</v>
      </c>
      <c r="D414" s="11"/>
      <c r="E414" s="11"/>
      <c r="F414" s="39">
        <f>F415+F420+F430+F439</f>
        <v>19560.65</v>
      </c>
    </row>
    <row r="415" ht="15.8" customHeight="1">
      <c r="A415" s="22">
        <v>1</v>
      </c>
      <c r="B415" s="9" t="s">
        <v>74</v>
      </c>
      <c r="C415" s="20" t="s">
        <v>72</v>
      </c>
      <c r="D415" s="11"/>
      <c r="E415" s="11"/>
      <c r="F415" s="39">
        <f>F416+F417+F418+F419</f>
        <v>2598.11</v>
      </c>
    </row>
    <row r="416" ht="15.8" customHeight="1">
      <c r="A416" s="8"/>
      <c r="B416" s="9" t="s">
        <v>75</v>
      </c>
      <c r="C416" s="20" t="s">
        <v>60</v>
      </c>
      <c r="D416" s="23">
        <v>6.3</v>
      </c>
      <c r="E416" s="10">
        <v>8.78</v>
      </c>
      <c r="F416" s="39">
        <f>round(D416*E416,2)</f>
        <v>55.31</v>
      </c>
    </row>
    <row r="417" ht="15.8" customHeight="1">
      <c r="A417" s="8"/>
      <c r="B417" s="9" t="s">
        <v>112</v>
      </c>
      <c r="C417" s="20" t="s">
        <v>60</v>
      </c>
      <c r="D417" s="23">
        <v>8.4</v>
      </c>
      <c r="E417" s="10">
        <v>8.17</v>
      </c>
      <c r="F417" s="39">
        <f>round(D417*E417,2)</f>
        <v>68.63</v>
      </c>
    </row>
    <row r="418" ht="15.8" customHeight="1">
      <c r="A418" s="8"/>
      <c r="B418" s="9" t="s">
        <v>113</v>
      </c>
      <c r="C418" s="20" t="s">
        <v>60</v>
      </c>
      <c r="D418" s="25">
        <v>196.976</v>
      </c>
      <c r="E418" s="10">
        <v>6.94</v>
      </c>
      <c r="F418" s="39">
        <f>round(D418*E418,2)</f>
        <v>1367.01</v>
      </c>
    </row>
    <row r="419" ht="15.8" customHeight="1">
      <c r="A419" s="8"/>
      <c r="B419" s="9" t="s">
        <v>76</v>
      </c>
      <c r="C419" s="20" t="s">
        <v>60</v>
      </c>
      <c r="D419" s="25">
        <v>292.898</v>
      </c>
      <c r="E419" s="10">
        <v>3.78</v>
      </c>
      <c r="F419" s="39">
        <f>round(D419*E419,2)</f>
        <v>1107.15</v>
      </c>
    </row>
    <row r="420" ht="15.8" customHeight="1">
      <c r="A420" s="22">
        <v>2</v>
      </c>
      <c r="B420" s="9" t="s">
        <v>77</v>
      </c>
      <c r="C420" s="20" t="s">
        <v>72</v>
      </c>
      <c r="D420" s="11"/>
      <c r="E420" s="11"/>
      <c r="F420" s="39">
        <f>F421+F422+F423+F424+F425+F426+F427+F428+F429</f>
        <v>15983.87</v>
      </c>
    </row>
    <row r="421" ht="15.8" customHeight="1">
      <c r="A421" s="8"/>
      <c r="B421" s="9" t="s">
        <v>114</v>
      </c>
      <c r="C421" s="20" t="s">
        <v>36</v>
      </c>
      <c r="D421" s="24">
        <v>70</v>
      </c>
      <c r="E421" s="10">
        <v>3.85</v>
      </c>
      <c r="F421" s="39">
        <f>round(D421*E421,2)</f>
        <v>269.5</v>
      </c>
    </row>
    <row r="422" ht="15.8" customHeight="1">
      <c r="A422" s="8"/>
      <c r="B422" s="9" t="s">
        <v>115</v>
      </c>
      <c r="C422" s="20" t="s">
        <v>36</v>
      </c>
      <c r="D422" s="23">
        <v>0.1</v>
      </c>
      <c r="E422" s="24">
        <v>1655</v>
      </c>
      <c r="F422" s="39">
        <f>round(D422*E422,2)</f>
        <v>165.5</v>
      </c>
    </row>
    <row r="423" ht="15.8" customHeight="1">
      <c r="A423" s="8"/>
      <c r="B423" s="9" t="s">
        <v>116</v>
      </c>
      <c r="C423" s="20" t="s">
        <v>92</v>
      </c>
      <c r="D423" s="10">
        <v>3.54</v>
      </c>
      <c r="E423" s="10">
        <v>6.75</v>
      </c>
      <c r="F423" s="39">
        <f>round(D423*E423,2)</f>
        <v>23.9</v>
      </c>
    </row>
    <row r="424" ht="15.8" customHeight="1">
      <c r="A424" s="8"/>
      <c r="B424" s="9" t="s">
        <v>117</v>
      </c>
      <c r="C424" s="20" t="s">
        <v>92</v>
      </c>
      <c r="D424" s="10">
        <v>3.12</v>
      </c>
      <c r="E424" s="10">
        <v>4.37</v>
      </c>
      <c r="F424" s="39">
        <f>round(D424*E424,2)</f>
        <v>13.63</v>
      </c>
    </row>
    <row r="425" ht="15.8" customHeight="1">
      <c r="A425" s="8"/>
      <c r="B425" s="9" t="s">
        <v>119</v>
      </c>
      <c r="C425" s="20" t="s">
        <v>92</v>
      </c>
      <c r="D425" s="23">
        <v>3.2</v>
      </c>
      <c r="E425" s="25">
        <v>4.053</v>
      </c>
      <c r="F425" s="39">
        <f>round(D425*E425,2)</f>
        <v>12.97</v>
      </c>
    </row>
    <row r="426" ht="15.8" customHeight="1">
      <c r="A426" s="8"/>
      <c r="B426" s="9" t="s">
        <v>120</v>
      </c>
      <c r="C426" s="20" t="s">
        <v>92</v>
      </c>
      <c r="D426" s="10">
        <v>12.54</v>
      </c>
      <c r="E426" s="25">
        <v>4.053</v>
      </c>
      <c r="F426" s="39">
        <f>round(D426*E426,2)</f>
        <v>50.82</v>
      </c>
    </row>
    <row r="427" ht="15.8" customHeight="1">
      <c r="A427" s="8"/>
      <c r="B427" s="9" t="s">
        <v>121</v>
      </c>
      <c r="C427" s="20" t="s">
        <v>92</v>
      </c>
      <c r="D427" s="10">
        <v>14.87</v>
      </c>
      <c r="E427" s="10">
        <v>3.59</v>
      </c>
      <c r="F427" s="39">
        <f>round(D427*E427,2)</f>
        <v>53.38</v>
      </c>
    </row>
    <row r="428" ht="15.8" customHeight="1">
      <c r="A428" s="8"/>
      <c r="B428" s="9" t="s">
        <v>122</v>
      </c>
      <c r="C428" s="20" t="s">
        <v>92</v>
      </c>
      <c r="D428" s="10">
        <v>6.22</v>
      </c>
      <c r="E428" s="23">
        <v>5.1</v>
      </c>
      <c r="F428" s="39">
        <f>round(D428*E428,2)</f>
        <v>31.72</v>
      </c>
    </row>
    <row r="429" ht="15.8" customHeight="1">
      <c r="A429" s="8"/>
      <c r="B429" s="9" t="s">
        <v>164</v>
      </c>
      <c r="C429" s="20" t="s">
        <v>36</v>
      </c>
      <c r="D429" s="24">
        <v>103</v>
      </c>
      <c r="E429" s="10">
        <v>149.15</v>
      </c>
      <c r="F429" s="39">
        <f>round(D429*E429,2)</f>
        <v>15362.45</v>
      </c>
    </row>
    <row r="430" ht="15.8" customHeight="1">
      <c r="A430" s="22">
        <v>3</v>
      </c>
      <c r="B430" s="9" t="s">
        <v>78</v>
      </c>
      <c r="C430" s="20" t="s">
        <v>72</v>
      </c>
      <c r="D430" s="11"/>
      <c r="E430" s="11"/>
      <c r="F430" s="39">
        <f>F431+F432+F433+F434+F435+F436+F437+F438</f>
        <v>755.14</v>
      </c>
    </row>
    <row r="431" ht="15.8" customHeight="1">
      <c r="A431" s="8"/>
      <c r="B431" s="9" t="s">
        <v>124</v>
      </c>
      <c r="C431" s="20" t="s">
        <v>80</v>
      </c>
      <c r="D431" s="10">
        <v>143.17</v>
      </c>
      <c r="E431" s="10">
        <v>0.84</v>
      </c>
      <c r="F431" s="39">
        <f>round(D431*E431,2)</f>
        <v>120.26</v>
      </c>
    </row>
    <row r="432" ht="15.8" customHeight="1">
      <c r="A432" s="8"/>
      <c r="B432" s="9" t="s">
        <v>165</v>
      </c>
      <c r="C432" s="20" t="s">
        <v>80</v>
      </c>
      <c r="D432" s="40">
        <v>8.8992</v>
      </c>
      <c r="E432" s="10">
        <v>35.64</v>
      </c>
      <c r="F432" s="39">
        <f>round(D432*E432,2)</f>
        <v>317.17</v>
      </c>
    </row>
    <row r="433" ht="15.8" customHeight="1">
      <c r="A433" s="8"/>
      <c r="B433" s="9" t="s">
        <v>166</v>
      </c>
      <c r="C433" s="20" t="s">
        <v>80</v>
      </c>
      <c r="D433" s="10">
        <v>11.42</v>
      </c>
      <c r="E433" s="10">
        <v>9.3</v>
      </c>
      <c r="F433" s="39">
        <f>round(D433*E433,2)</f>
        <v>106.21</v>
      </c>
    </row>
    <row r="434" ht="15.8" customHeight="1">
      <c r="A434" s="8"/>
      <c r="B434" s="9" t="s">
        <v>126</v>
      </c>
      <c r="C434" s="20" t="s">
        <v>80</v>
      </c>
      <c r="D434" s="10">
        <v>0.88</v>
      </c>
      <c r="E434" s="10">
        <v>46.79</v>
      </c>
      <c r="F434" s="39">
        <f>round(D434*E434,2)</f>
        <v>41.18</v>
      </c>
    </row>
    <row r="435" ht="15.8" customHeight="1">
      <c r="A435" s="8"/>
      <c r="B435" s="9" t="s">
        <v>127</v>
      </c>
      <c r="C435" s="20" t="s">
        <v>80</v>
      </c>
      <c r="D435" s="10">
        <v>0.47</v>
      </c>
      <c r="E435" s="10">
        <v>62.39</v>
      </c>
      <c r="F435" s="39">
        <f>round(D435*E435,2)</f>
        <v>29.32</v>
      </c>
    </row>
    <row r="436" ht="15.8" customHeight="1">
      <c r="A436" s="8"/>
      <c r="B436" s="9" t="s">
        <v>128</v>
      </c>
      <c r="C436" s="20" t="s">
        <v>80</v>
      </c>
      <c r="D436" s="10">
        <v>0.03</v>
      </c>
      <c r="E436" s="10">
        <v>92.58</v>
      </c>
      <c r="F436" s="39">
        <f>round(D436*E436,2)</f>
        <v>2.78</v>
      </c>
    </row>
    <row r="437" ht="15.8" customHeight="1">
      <c r="A437" s="8"/>
      <c r="B437" s="9" t="s">
        <v>130</v>
      </c>
      <c r="C437" s="20" t="s">
        <v>80</v>
      </c>
      <c r="D437" s="10">
        <v>0.04</v>
      </c>
      <c r="E437" s="10">
        <v>71.44</v>
      </c>
      <c r="F437" s="39">
        <f>round(D437*E437,2)</f>
        <v>2.86</v>
      </c>
    </row>
    <row r="438" ht="15.8" customHeight="1">
      <c r="A438" s="8"/>
      <c r="B438" s="9" t="s">
        <v>131</v>
      </c>
      <c r="C438" s="20" t="s">
        <v>80</v>
      </c>
      <c r="D438" s="10">
        <v>4.96</v>
      </c>
      <c r="E438" s="10">
        <v>27.29</v>
      </c>
      <c r="F438" s="39">
        <f>round(D438*E438,2)</f>
        <v>135.36</v>
      </c>
    </row>
    <row r="439" ht="15.8" customHeight="1">
      <c r="A439" s="22">
        <v>4</v>
      </c>
      <c r="B439" s="9" t="s">
        <v>83</v>
      </c>
      <c r="C439" s="20" t="s">
        <v>72</v>
      </c>
      <c r="D439" s="11"/>
      <c r="E439" s="11"/>
      <c r="F439" s="39">
        <f>F440</f>
        <v>223.53</v>
      </c>
    </row>
    <row r="440" ht="15.8" customHeight="1">
      <c r="A440" s="8"/>
      <c r="B440" s="9" t="s">
        <v>83</v>
      </c>
      <c r="C440" s="20" t="s">
        <v>63</v>
      </c>
      <c r="D440" s="10">
        <v>1.16</v>
      </c>
      <c r="E440" s="10">
        <f>F416+F417+F418+F419+F421+F422+F423+F424+F425+F426+F427+F428+F429+F431+F432+F433+F434+F435+F436+F437+F438</f>
        <v>19337.12</v>
      </c>
      <c r="F440" s="39">
        <f>round(D440*E440/100,2)</f>
        <v>223.54</v>
      </c>
    </row>
    <row r="441" ht="15.8" customHeight="1">
      <c r="A441" s="8" t="s">
        <v>12</v>
      </c>
      <c r="B441" s="9" t="s">
        <v>84</v>
      </c>
      <c r="C441" s="20" t="s">
        <v>63</v>
      </c>
      <c r="D441" s="23">
        <v>7.3</v>
      </c>
      <c r="E441" s="10">
        <f>F414</f>
        <v>19560.65</v>
      </c>
      <c r="F441" s="39">
        <f>round(D441*E441/100,2)</f>
        <v>1427.93</v>
      </c>
    </row>
    <row r="442" ht="15.8" customHeight="1">
      <c r="A442" s="8" t="s">
        <v>85</v>
      </c>
      <c r="B442" s="9" t="s">
        <v>86</v>
      </c>
      <c r="C442" s="20" t="s">
        <v>63</v>
      </c>
      <c r="D442" s="24">
        <v>5</v>
      </c>
      <c r="E442" s="10">
        <f>F413</f>
        <v>20988.58</v>
      </c>
      <c r="F442" s="39">
        <f>round(D442*E442/100,2)</f>
        <v>1049.43</v>
      </c>
    </row>
    <row r="443" ht="15.8" customHeight="1">
      <c r="A443" s="8" t="s">
        <v>87</v>
      </c>
      <c r="B443" s="9" t="s">
        <v>88</v>
      </c>
      <c r="C443" s="20" t="s">
        <v>63</v>
      </c>
      <c r="D443" s="24">
        <v>7</v>
      </c>
      <c r="E443" s="10">
        <f>(F413+F442)</f>
        <v>22038.01</v>
      </c>
      <c r="F443" s="39">
        <f>round(D443*E443/100,2)</f>
        <v>1542.66</v>
      </c>
    </row>
    <row r="444" ht="15.8" customHeight="1">
      <c r="A444" s="8" t="s">
        <v>89</v>
      </c>
      <c r="B444" s="9" t="s">
        <v>90</v>
      </c>
      <c r="C444" s="20" t="s">
        <v>72</v>
      </c>
      <c r="D444" s="11"/>
      <c r="E444" s="11"/>
      <c r="F444" s="39">
        <f>F445+F446+F447+F448+F449</f>
        <v>21585.76</v>
      </c>
    </row>
    <row r="445" ht="15.8" customHeight="1">
      <c r="A445" s="8"/>
      <c r="B445" s="9" t="s">
        <v>91</v>
      </c>
      <c r="C445" s="20" t="s">
        <v>92</v>
      </c>
      <c r="D445" s="25">
        <v>0.267</v>
      </c>
      <c r="E445" s="10">
        <v>3.44</v>
      </c>
      <c r="F445" s="39">
        <f>round(D445*E445,2)</f>
        <v>0.92</v>
      </c>
    </row>
    <row r="446" ht="15.8" customHeight="1">
      <c r="A446" s="8"/>
      <c r="B446" s="9" t="s">
        <v>132</v>
      </c>
      <c r="C446" s="20" t="s">
        <v>92</v>
      </c>
      <c r="D446" s="25">
        <v>3.616</v>
      </c>
      <c r="E446" s="23">
        <v>4.8</v>
      </c>
      <c r="F446" s="39">
        <f>round(D446*E446,2)</f>
        <v>17.36</v>
      </c>
    </row>
    <row r="447" ht="15.8" customHeight="1">
      <c r="A447" s="8"/>
      <c r="B447" s="9" t="s">
        <v>167</v>
      </c>
      <c r="C447" s="20" t="s">
        <v>92</v>
      </c>
      <c r="D447" s="10">
        <v>31850.69</v>
      </c>
      <c r="E447" s="42">
        <v>0.11572</v>
      </c>
      <c r="F447" s="39">
        <f>round(D447*E447,2)</f>
        <v>3685.76</v>
      </c>
    </row>
    <row r="448" ht="15.8" customHeight="1">
      <c r="A448" s="8"/>
      <c r="B448" s="9" t="s">
        <v>168</v>
      </c>
      <c r="C448" s="20" t="s">
        <v>36</v>
      </c>
      <c r="D448" s="40">
        <v>81.7614</v>
      </c>
      <c r="E448" s="10">
        <v>140.04</v>
      </c>
      <c r="F448" s="39">
        <f>round(D448*E448,2)</f>
        <v>11449.87</v>
      </c>
    </row>
    <row r="449" ht="15.8" customHeight="1">
      <c r="A449" s="8"/>
      <c r="B449" s="9" t="s">
        <v>169</v>
      </c>
      <c r="C449" s="20" t="s">
        <v>36</v>
      </c>
      <c r="D449" s="40">
        <v>49.4606</v>
      </c>
      <c r="E449" s="10">
        <v>130.04</v>
      </c>
      <c r="F449" s="39">
        <f>round(D449*E449,2)</f>
        <v>6431.86</v>
      </c>
    </row>
    <row r="450" ht="15.8" customHeight="1">
      <c r="A450" s="8" t="s">
        <v>93</v>
      </c>
      <c r="B450" s="9" t="s">
        <v>94</v>
      </c>
      <c r="C450" s="20" t="s">
        <v>63</v>
      </c>
      <c r="D450" s="24">
        <v>9</v>
      </c>
      <c r="E450" s="10">
        <f>(F413+F442+F443+F444+0)</f>
        <v>45166.43</v>
      </c>
      <c r="F450" s="39">
        <f>round(D450*E450/100,2)</f>
        <v>4064.98</v>
      </c>
    </row>
    <row r="451" ht="15.8" customHeight="1">
      <c r="A451" s="8" t="s">
        <v>95</v>
      </c>
      <c r="B451" s="9" t="s">
        <v>96</v>
      </c>
      <c r="C451" s="20" t="s">
        <v>72</v>
      </c>
      <c r="D451" s="11"/>
      <c r="E451" s="11"/>
      <c r="F451" s="39">
        <f>F413+F442+F443+F444+0+F450</f>
        <v>49231.41</v>
      </c>
    </row>
    <row r="452" ht="15.8" customHeight="1">
      <c r="A452" s="15"/>
      <c r="B452" s="16" t="s">
        <v>97</v>
      </c>
      <c r="C452" s="26" t="s">
        <v>72</v>
      </c>
      <c r="D452" s="17"/>
      <c r="E452" s="17"/>
      <c r="F452" s="41">
        <f>F451+0</f>
        <v>49231.41</v>
      </c>
    </row>
    <row r="453" ht="19.1" customHeight="1">
      <c r="A453" s="28"/>
      <c r="B453" s="2"/>
      <c r="C453" s="3"/>
      <c r="D453" s="4"/>
      <c r="E453" s="4"/>
      <c r="F453" s="4"/>
    </row>
    <row r="454" ht="31.25" customHeight="1">
      <c r="A454" s="1" t="s">
        <v>64</v>
      </c>
      <c r="B454" s="2"/>
      <c r="C454" s="3"/>
      <c r="D454" s="4"/>
      <c r="E454" s="4"/>
      <c r="F454" s="4"/>
    </row>
    <row r="455" ht="15.1" customHeight="1">
      <c r="A455" s="30"/>
      <c r="B455" s="2"/>
      <c r="C455" s="3"/>
      <c r="D455" s="4"/>
      <c r="E455" s="4"/>
      <c r="F455" s="4"/>
    </row>
    <row r="456" ht="20.85" customHeight="1">
      <c r="A456" s="31" t="s">
        <v>170</v>
      </c>
      <c r="B456" s="2"/>
      <c r="C456" s="31" t="s">
        <v>171</v>
      </c>
      <c r="D456" s="4"/>
      <c r="E456" s="4"/>
      <c r="F456" s="32" t="s">
        <v>67</v>
      </c>
    </row>
    <row r="457" ht="20.85" customHeight="1">
      <c r="A457" s="33" t="s">
        <v>172</v>
      </c>
      <c r="B457" s="34"/>
      <c r="C457" s="6"/>
      <c r="D457" s="35"/>
      <c r="E457" s="35"/>
      <c r="F457" s="36"/>
    </row>
    <row r="458" ht="22.3" customHeight="1">
      <c r="A458" s="37" t="s">
        <v>163</v>
      </c>
      <c r="B458" s="9"/>
      <c r="C458" s="20"/>
      <c r="D458" s="11"/>
      <c r="E458" s="11"/>
      <c r="F458" s="13"/>
    </row>
    <row r="459" ht="24.45" customHeight="1">
      <c r="A459" s="8" t="s">
        <v>2</v>
      </c>
      <c r="B459" s="20" t="s">
        <v>29</v>
      </c>
      <c r="C459" s="20" t="s">
        <v>30</v>
      </c>
      <c r="D459" s="20" t="s">
        <v>31</v>
      </c>
      <c r="E459" s="20" t="s">
        <v>32</v>
      </c>
      <c r="F459" s="38" t="s">
        <v>33</v>
      </c>
    </row>
    <row r="460" ht="15.45" customHeight="1">
      <c r="A460" s="8" t="s">
        <v>70</v>
      </c>
      <c r="B460" s="9" t="s">
        <v>71</v>
      </c>
      <c r="C460" s="20" t="s">
        <v>72</v>
      </c>
      <c r="D460" s="11"/>
      <c r="E460" s="11"/>
      <c r="F460" s="39">
        <f>F461+F489</f>
        <v>24897.53</v>
      </c>
    </row>
    <row r="461" ht="15.45" customHeight="1">
      <c r="A461" s="8" t="s">
        <v>10</v>
      </c>
      <c r="B461" s="9" t="s">
        <v>73</v>
      </c>
      <c r="C461" s="20" t="s">
        <v>72</v>
      </c>
      <c r="D461" s="11"/>
      <c r="E461" s="11"/>
      <c r="F461" s="39">
        <f>F462+F467+F477+F487</f>
        <v>23203.66</v>
      </c>
    </row>
    <row r="462" ht="15.45" customHeight="1">
      <c r="A462" s="22">
        <v>1</v>
      </c>
      <c r="B462" s="9" t="s">
        <v>74</v>
      </c>
      <c r="C462" s="20" t="s">
        <v>72</v>
      </c>
      <c r="D462" s="11"/>
      <c r="E462" s="11"/>
      <c r="F462" s="39">
        <f>F463+F464+F465+F466</f>
        <v>5483.42</v>
      </c>
    </row>
    <row r="463" ht="15.45" customHeight="1">
      <c r="A463" s="8"/>
      <c r="B463" s="9" t="s">
        <v>75</v>
      </c>
      <c r="C463" s="20" t="s">
        <v>60</v>
      </c>
      <c r="D463" s="23">
        <v>20.4</v>
      </c>
      <c r="E463" s="10">
        <v>8.78</v>
      </c>
      <c r="F463" s="39">
        <f>round(D463*E463,2)</f>
        <v>179.11</v>
      </c>
    </row>
    <row r="464" ht="15.45" customHeight="1">
      <c r="A464" s="8"/>
      <c r="B464" s="9" t="s">
        <v>112</v>
      </c>
      <c r="C464" s="20" t="s">
        <v>60</v>
      </c>
      <c r="D464" s="23">
        <v>47.5</v>
      </c>
      <c r="E464" s="10">
        <v>8.17</v>
      </c>
      <c r="F464" s="39">
        <f>round(D464*E464,2)</f>
        <v>388.08</v>
      </c>
    </row>
    <row r="465" ht="15.45" customHeight="1">
      <c r="A465" s="8"/>
      <c r="B465" s="9" t="s">
        <v>113</v>
      </c>
      <c r="C465" s="20" t="s">
        <v>60</v>
      </c>
      <c r="D465" s="25">
        <v>472.276</v>
      </c>
      <c r="E465" s="10">
        <v>6.94</v>
      </c>
      <c r="F465" s="39">
        <f>round(D465*E465,2)</f>
        <v>3277.6</v>
      </c>
    </row>
    <row r="466" ht="15.45" customHeight="1">
      <c r="A466" s="8"/>
      <c r="B466" s="9" t="s">
        <v>76</v>
      </c>
      <c r="C466" s="20" t="s">
        <v>60</v>
      </c>
      <c r="D466" s="25">
        <v>433.498</v>
      </c>
      <c r="E466" s="10">
        <v>3.78</v>
      </c>
      <c r="F466" s="39">
        <f>round(D466*E466,2)</f>
        <v>1638.62</v>
      </c>
    </row>
    <row r="467" ht="15.45" customHeight="1">
      <c r="A467" s="22">
        <v>2</v>
      </c>
      <c r="B467" s="9" t="s">
        <v>77</v>
      </c>
      <c r="C467" s="20" t="s">
        <v>72</v>
      </c>
      <c r="D467" s="11"/>
      <c r="E467" s="11"/>
      <c r="F467" s="39">
        <f>F468+F469+F470+F471+F472+F473+F474+F475+F476</f>
        <v>16363.01</v>
      </c>
    </row>
    <row r="468" ht="15.45" customHeight="1">
      <c r="A468" s="8"/>
      <c r="B468" s="9" t="s">
        <v>114</v>
      </c>
      <c r="C468" s="20" t="s">
        <v>36</v>
      </c>
      <c r="D468" s="24">
        <v>70</v>
      </c>
      <c r="E468" s="10">
        <v>3.85</v>
      </c>
      <c r="F468" s="39">
        <f>round(D468*E468,2)</f>
        <v>269.5</v>
      </c>
    </row>
    <row r="469" ht="15.45" customHeight="1">
      <c r="A469" s="8"/>
      <c r="B469" s="9" t="s">
        <v>115</v>
      </c>
      <c r="C469" s="20" t="s">
        <v>36</v>
      </c>
      <c r="D469" s="10">
        <v>0.26</v>
      </c>
      <c r="E469" s="24">
        <v>1655</v>
      </c>
      <c r="F469" s="39">
        <f>round(D469*E469,2)</f>
        <v>430.3</v>
      </c>
    </row>
    <row r="470" ht="15.45" customHeight="1">
      <c r="A470" s="8"/>
      <c r="B470" s="9" t="s">
        <v>116</v>
      </c>
      <c r="C470" s="20" t="s">
        <v>92</v>
      </c>
      <c r="D470" s="10">
        <v>0.66</v>
      </c>
      <c r="E470" s="10">
        <v>6.75</v>
      </c>
      <c r="F470" s="39">
        <f>round(D470*E470,2)</f>
        <v>4.46</v>
      </c>
    </row>
    <row r="471" ht="15.45" customHeight="1">
      <c r="A471" s="8"/>
      <c r="B471" s="9" t="s">
        <v>117</v>
      </c>
      <c r="C471" s="20" t="s">
        <v>92</v>
      </c>
      <c r="D471" s="10">
        <v>6.65</v>
      </c>
      <c r="E471" s="10">
        <v>4.37</v>
      </c>
      <c r="F471" s="39">
        <f>round(D471*E471,2)</f>
        <v>29.06</v>
      </c>
    </row>
    <row r="472" ht="15.45" customHeight="1">
      <c r="A472" s="8"/>
      <c r="B472" s="9" t="s">
        <v>119</v>
      </c>
      <c r="C472" s="20" t="s">
        <v>92</v>
      </c>
      <c r="D472" s="10">
        <v>0.62</v>
      </c>
      <c r="E472" s="25">
        <v>4.053</v>
      </c>
      <c r="F472" s="39">
        <f>round(D472*E472,2)</f>
        <v>2.51</v>
      </c>
    </row>
    <row r="473" ht="15.45" customHeight="1">
      <c r="A473" s="8"/>
      <c r="B473" s="9" t="s">
        <v>120</v>
      </c>
      <c r="C473" s="20" t="s">
        <v>92</v>
      </c>
      <c r="D473" s="10">
        <v>30.99</v>
      </c>
      <c r="E473" s="25">
        <v>4.053</v>
      </c>
      <c r="F473" s="39">
        <f>round(D473*E473,2)</f>
        <v>125.6</v>
      </c>
    </row>
    <row r="474" ht="15.45" customHeight="1">
      <c r="A474" s="8"/>
      <c r="B474" s="9" t="s">
        <v>121</v>
      </c>
      <c r="C474" s="20" t="s">
        <v>92</v>
      </c>
      <c r="D474" s="10">
        <v>19.86</v>
      </c>
      <c r="E474" s="10">
        <v>3.59</v>
      </c>
      <c r="F474" s="39">
        <f>round(D474*E474,2)</f>
        <v>71.3</v>
      </c>
    </row>
    <row r="475" ht="15.45" customHeight="1">
      <c r="A475" s="8"/>
      <c r="B475" s="9" t="s">
        <v>122</v>
      </c>
      <c r="C475" s="20" t="s">
        <v>92</v>
      </c>
      <c r="D475" s="23">
        <v>13.3</v>
      </c>
      <c r="E475" s="23">
        <v>5.1</v>
      </c>
      <c r="F475" s="39">
        <f>round(D475*E475,2)</f>
        <v>67.83</v>
      </c>
    </row>
    <row r="476" ht="15.45" customHeight="1">
      <c r="A476" s="8"/>
      <c r="B476" s="9" t="s">
        <v>164</v>
      </c>
      <c r="C476" s="20" t="s">
        <v>36</v>
      </c>
      <c r="D476" s="24">
        <v>103</v>
      </c>
      <c r="E476" s="10">
        <v>149.15</v>
      </c>
      <c r="F476" s="39">
        <f>round(D476*E476,2)</f>
        <v>15362.45</v>
      </c>
    </row>
    <row r="477" ht="15.45" customHeight="1">
      <c r="A477" s="22">
        <v>3</v>
      </c>
      <c r="B477" s="9" t="s">
        <v>78</v>
      </c>
      <c r="C477" s="20" t="s">
        <v>72</v>
      </c>
      <c r="D477" s="11"/>
      <c r="E477" s="11"/>
      <c r="F477" s="39">
        <f>F478+F479+F480+F481+F482+F483+F484+F485+F486</f>
        <v>1014.51</v>
      </c>
    </row>
    <row r="478" ht="15.45" customHeight="1">
      <c r="A478" s="8"/>
      <c r="B478" s="9" t="s">
        <v>124</v>
      </c>
      <c r="C478" s="20" t="s">
        <v>80</v>
      </c>
      <c r="D478" s="10">
        <v>143.17</v>
      </c>
      <c r="E478" s="10">
        <v>0.84</v>
      </c>
      <c r="F478" s="39">
        <f>round(D478*E478,2)</f>
        <v>120.26</v>
      </c>
    </row>
    <row r="479" ht="15.45" customHeight="1">
      <c r="A479" s="8"/>
      <c r="B479" s="9" t="s">
        <v>165</v>
      </c>
      <c r="C479" s="20" t="s">
        <v>80</v>
      </c>
      <c r="D479" s="40">
        <v>8.8992</v>
      </c>
      <c r="E479" s="10">
        <v>35.64</v>
      </c>
      <c r="F479" s="39">
        <f>round(D479*E479,2)</f>
        <v>317.17</v>
      </c>
    </row>
    <row r="480" ht="15.45" customHeight="1">
      <c r="A480" s="8"/>
      <c r="B480" s="9" t="s">
        <v>125</v>
      </c>
      <c r="C480" s="20" t="s">
        <v>80</v>
      </c>
      <c r="D480" s="24">
        <v>24</v>
      </c>
      <c r="E480" s="10">
        <v>3.67</v>
      </c>
      <c r="F480" s="39">
        <f>round(D480*E480,2)</f>
        <v>88.08</v>
      </c>
    </row>
    <row r="481" ht="15.45" customHeight="1">
      <c r="A481" s="8"/>
      <c r="B481" s="9" t="s">
        <v>126</v>
      </c>
      <c r="C481" s="20" t="s">
        <v>80</v>
      </c>
      <c r="D481" s="23">
        <v>7.8</v>
      </c>
      <c r="E481" s="10">
        <v>46.79</v>
      </c>
      <c r="F481" s="39">
        <f>round(D481*E481,2)</f>
        <v>364.96</v>
      </c>
    </row>
    <row r="482" ht="15.45" customHeight="1">
      <c r="A482" s="8"/>
      <c r="B482" s="9" t="s">
        <v>127</v>
      </c>
      <c r="C482" s="20" t="s">
        <v>80</v>
      </c>
      <c r="D482" s="10">
        <v>0.54</v>
      </c>
      <c r="E482" s="10">
        <v>62.39</v>
      </c>
      <c r="F482" s="39">
        <f>round(D482*E482,2)</f>
        <v>33.69</v>
      </c>
    </row>
    <row r="483" ht="15.45" customHeight="1">
      <c r="A483" s="8"/>
      <c r="B483" s="9" t="s">
        <v>128</v>
      </c>
      <c r="C483" s="20" t="s">
        <v>80</v>
      </c>
      <c r="D483" s="10">
        <v>0.05</v>
      </c>
      <c r="E483" s="10">
        <v>92.58</v>
      </c>
      <c r="F483" s="39">
        <f>round(D483*E483,2)</f>
        <v>4.63</v>
      </c>
    </row>
    <row r="484" ht="15.45" customHeight="1">
      <c r="A484" s="8"/>
      <c r="B484" s="9" t="s">
        <v>129</v>
      </c>
      <c r="C484" s="20" t="s">
        <v>80</v>
      </c>
      <c r="D484" s="10">
        <v>0.72</v>
      </c>
      <c r="E484" s="10">
        <v>79.99</v>
      </c>
      <c r="F484" s="39">
        <f>round(D484*E484,2)</f>
        <v>57.59</v>
      </c>
    </row>
    <row r="485" ht="15.45" customHeight="1">
      <c r="A485" s="8"/>
      <c r="B485" s="9" t="s">
        <v>130</v>
      </c>
      <c r="C485" s="20" t="s">
        <v>80</v>
      </c>
      <c r="D485" s="10">
        <v>0.05</v>
      </c>
      <c r="E485" s="10">
        <v>71.44</v>
      </c>
      <c r="F485" s="39">
        <f>round(D485*E485,2)</f>
        <v>3.57</v>
      </c>
    </row>
    <row r="486" ht="15.45" customHeight="1">
      <c r="A486" s="8"/>
      <c r="B486" s="9" t="s">
        <v>131</v>
      </c>
      <c r="C486" s="20" t="s">
        <v>80</v>
      </c>
      <c r="D486" s="23">
        <v>0.9</v>
      </c>
      <c r="E486" s="10">
        <v>27.29</v>
      </c>
      <c r="F486" s="39">
        <f>round(D486*E486,2)</f>
        <v>24.56</v>
      </c>
    </row>
    <row r="487" ht="15.45" customHeight="1">
      <c r="A487" s="22">
        <v>4</v>
      </c>
      <c r="B487" s="9" t="s">
        <v>83</v>
      </c>
      <c r="C487" s="20" t="s">
        <v>72</v>
      </c>
      <c r="D487" s="11"/>
      <c r="E487" s="11"/>
      <c r="F487" s="39">
        <f>F488</f>
        <v>342.72</v>
      </c>
    </row>
    <row r="488" ht="15.45" customHeight="1">
      <c r="A488" s="8"/>
      <c r="B488" s="9" t="s">
        <v>83</v>
      </c>
      <c r="C488" s="20" t="s">
        <v>63</v>
      </c>
      <c r="D488" s="23">
        <v>1.5</v>
      </c>
      <c r="E488" s="10">
        <f>F463+F464+F465+F466+F468+F469+F470+F471+F472+F473+F474+F475+F476+F478+F479+F480+F481+F482+F483+F484+F485+F486</f>
        <v>22860.94</v>
      </c>
      <c r="F488" s="39">
        <f>round(D488*E488/100,2)</f>
        <v>342.73</v>
      </c>
    </row>
    <row r="489" ht="15.45" customHeight="1">
      <c r="A489" s="8" t="s">
        <v>12</v>
      </c>
      <c r="B489" s="9" t="s">
        <v>84</v>
      </c>
      <c r="C489" s="20" t="s">
        <v>63</v>
      </c>
      <c r="D489" s="23">
        <v>7.3</v>
      </c>
      <c r="E489" s="10">
        <f>F461</f>
        <v>23203.66</v>
      </c>
      <c r="F489" s="39">
        <f>round(D489*E489/100,2)</f>
        <v>1693.87</v>
      </c>
    </row>
    <row r="490" ht="15.45" customHeight="1">
      <c r="A490" s="8" t="s">
        <v>85</v>
      </c>
      <c r="B490" s="9" t="s">
        <v>86</v>
      </c>
      <c r="C490" s="20" t="s">
        <v>63</v>
      </c>
      <c r="D490" s="24">
        <v>5</v>
      </c>
      <c r="E490" s="10">
        <f>F460</f>
        <v>24897.53</v>
      </c>
      <c r="F490" s="39">
        <f>round(D490*E490/100,2)</f>
        <v>1244.88</v>
      </c>
    </row>
    <row r="491" ht="15.45" customHeight="1">
      <c r="A491" s="8" t="s">
        <v>87</v>
      </c>
      <c r="B491" s="9" t="s">
        <v>88</v>
      </c>
      <c r="C491" s="20" t="s">
        <v>63</v>
      </c>
      <c r="D491" s="24">
        <v>7</v>
      </c>
      <c r="E491" s="10">
        <f>(F460+F490)</f>
        <v>26142.41</v>
      </c>
      <c r="F491" s="39">
        <f>round(D491*E491/100,2)</f>
        <v>1829.97</v>
      </c>
    </row>
    <row r="492" ht="15.45" customHeight="1">
      <c r="A492" s="8" t="s">
        <v>89</v>
      </c>
      <c r="B492" s="9" t="s">
        <v>90</v>
      </c>
      <c r="C492" s="20" t="s">
        <v>72</v>
      </c>
      <c r="D492" s="11"/>
      <c r="E492" s="11"/>
      <c r="F492" s="39">
        <f>F493+F494+F495+F496+F497</f>
        <v>21608.14</v>
      </c>
    </row>
    <row r="493" ht="15.45" customHeight="1">
      <c r="A493" s="8"/>
      <c r="B493" s="9" t="s">
        <v>91</v>
      </c>
      <c r="C493" s="20" t="s">
        <v>92</v>
      </c>
      <c r="D493" s="25">
        <v>5.989</v>
      </c>
      <c r="E493" s="10">
        <v>3.44</v>
      </c>
      <c r="F493" s="39">
        <f>round(D493*E493,2)</f>
        <v>20.6</v>
      </c>
    </row>
    <row r="494" ht="15.45" customHeight="1">
      <c r="A494" s="8"/>
      <c r="B494" s="9" t="s">
        <v>132</v>
      </c>
      <c r="C494" s="20" t="s">
        <v>92</v>
      </c>
      <c r="D494" s="25">
        <v>4.178</v>
      </c>
      <c r="E494" s="23">
        <v>4.8</v>
      </c>
      <c r="F494" s="39">
        <f>round(D494*E494,2)</f>
        <v>20.05</v>
      </c>
    </row>
    <row r="495" ht="15.45" customHeight="1">
      <c r="A495" s="8"/>
      <c r="B495" s="9" t="s">
        <v>167</v>
      </c>
      <c r="C495" s="20" t="s">
        <v>92</v>
      </c>
      <c r="D495" s="10">
        <v>31850.69</v>
      </c>
      <c r="E495" s="42">
        <v>0.11572</v>
      </c>
      <c r="F495" s="39">
        <f>round(D495*E495,2)</f>
        <v>3685.76</v>
      </c>
    </row>
    <row r="496" ht="15.45" customHeight="1">
      <c r="A496" s="8"/>
      <c r="B496" s="9" t="s">
        <v>168</v>
      </c>
      <c r="C496" s="20" t="s">
        <v>36</v>
      </c>
      <c r="D496" s="40">
        <v>81.7614</v>
      </c>
      <c r="E496" s="10">
        <v>140.04</v>
      </c>
      <c r="F496" s="39">
        <f>round(D496*E496,2)</f>
        <v>11449.87</v>
      </c>
    </row>
    <row r="497" ht="15.45" customHeight="1">
      <c r="A497" s="8"/>
      <c r="B497" s="9" t="s">
        <v>169</v>
      </c>
      <c r="C497" s="20" t="s">
        <v>36</v>
      </c>
      <c r="D497" s="40">
        <v>49.4606</v>
      </c>
      <c r="E497" s="10">
        <v>130.04</v>
      </c>
      <c r="F497" s="39">
        <f>round(D497*E497,2)</f>
        <v>6431.86</v>
      </c>
    </row>
    <row r="498" ht="15.45" customHeight="1">
      <c r="A498" s="8" t="s">
        <v>93</v>
      </c>
      <c r="B498" s="9" t="s">
        <v>94</v>
      </c>
      <c r="C498" s="20" t="s">
        <v>63</v>
      </c>
      <c r="D498" s="24">
        <v>9</v>
      </c>
      <c r="E498" s="10">
        <f>(F460+F490+F491+F492+0)</f>
        <v>49580.52</v>
      </c>
      <c r="F498" s="39">
        <f>round(D498*E498/100,2)</f>
        <v>4462.25</v>
      </c>
    </row>
    <row r="499" ht="15.45" customHeight="1">
      <c r="A499" s="8" t="s">
        <v>95</v>
      </c>
      <c r="B499" s="9" t="s">
        <v>96</v>
      </c>
      <c r="C499" s="20" t="s">
        <v>72</v>
      </c>
      <c r="D499" s="11"/>
      <c r="E499" s="11"/>
      <c r="F499" s="39">
        <f>F460+F490+F491+F492+0+F498</f>
        <v>54042.77</v>
      </c>
    </row>
    <row r="500" ht="15.45" customHeight="1">
      <c r="A500" s="15"/>
      <c r="B500" s="16" t="s">
        <v>97</v>
      </c>
      <c r="C500" s="26" t="s">
        <v>72</v>
      </c>
      <c r="D500" s="17"/>
      <c r="E500" s="17"/>
      <c r="F500" s="41">
        <f>F499+0</f>
        <v>54042.77</v>
      </c>
    </row>
    <row r="501" ht="17.65" customHeight="1">
      <c r="A501" s="28"/>
      <c r="B501" s="2"/>
      <c r="C501" s="3"/>
      <c r="D501" s="4"/>
      <c r="E501" s="4"/>
      <c r="F501" s="4"/>
    </row>
    <row r="502" ht="31.25" customHeight="1">
      <c r="A502" s="1" t="s">
        <v>64</v>
      </c>
      <c r="B502" s="2"/>
      <c r="C502" s="3"/>
      <c r="D502" s="4"/>
      <c r="E502" s="4"/>
      <c r="F502" s="4"/>
    </row>
    <row r="503" ht="15.1" customHeight="1">
      <c r="A503" s="30"/>
      <c r="B503" s="2"/>
      <c r="C503" s="3"/>
      <c r="D503" s="4"/>
      <c r="E503" s="4"/>
      <c r="F503" s="4"/>
    </row>
    <row r="504" ht="20.85" customHeight="1">
      <c r="A504" s="31" t="s">
        <v>173</v>
      </c>
      <c r="B504" s="2"/>
      <c r="C504" s="31" t="s">
        <v>174</v>
      </c>
      <c r="D504" s="4"/>
      <c r="E504" s="4"/>
      <c r="F504" s="32" t="s">
        <v>175</v>
      </c>
    </row>
    <row r="505" ht="20.85" customHeight="1">
      <c r="A505" s="33" t="s">
        <v>176</v>
      </c>
      <c r="B505" s="34"/>
      <c r="C505" s="6"/>
      <c r="D505" s="35"/>
      <c r="E505" s="35"/>
      <c r="F505" s="36"/>
    </row>
    <row r="506" ht="22.3" customHeight="1">
      <c r="A506" s="37" t="s">
        <v>177</v>
      </c>
      <c r="B506" s="9"/>
      <c r="C506" s="20"/>
      <c r="D506" s="11"/>
      <c r="E506" s="11"/>
      <c r="F506" s="13"/>
    </row>
    <row r="507" ht="24.45" customHeight="1">
      <c r="A507" s="8" t="s">
        <v>2</v>
      </c>
      <c r="B507" s="20" t="s">
        <v>29</v>
      </c>
      <c r="C507" s="20" t="s">
        <v>30</v>
      </c>
      <c r="D507" s="20" t="s">
        <v>31</v>
      </c>
      <c r="E507" s="20" t="s">
        <v>32</v>
      </c>
      <c r="F507" s="38" t="s">
        <v>33</v>
      </c>
    </row>
    <row r="508" ht="19.4" customHeight="1">
      <c r="A508" s="8" t="s">
        <v>70</v>
      </c>
      <c r="B508" s="9" t="s">
        <v>71</v>
      </c>
      <c r="C508" s="20" t="s">
        <v>72</v>
      </c>
      <c r="D508" s="11"/>
      <c r="E508" s="11"/>
      <c r="F508" s="39">
        <f>F509+F529</f>
        <v>4996.18</v>
      </c>
    </row>
    <row r="509" ht="19.4" customHeight="1">
      <c r="A509" s="8" t="s">
        <v>10</v>
      </c>
      <c r="B509" s="9" t="s">
        <v>73</v>
      </c>
      <c r="C509" s="20" t="s">
        <v>72</v>
      </c>
      <c r="D509" s="11"/>
      <c r="E509" s="11"/>
      <c r="F509" s="39">
        <f>F510+F515+F519+F527</f>
        <v>4656.27</v>
      </c>
    </row>
    <row r="510" ht="19.4" customHeight="1">
      <c r="A510" s="22">
        <v>1</v>
      </c>
      <c r="B510" s="9" t="s">
        <v>74</v>
      </c>
      <c r="C510" s="20" t="s">
        <v>72</v>
      </c>
      <c r="D510" s="11"/>
      <c r="E510" s="11"/>
      <c r="F510" s="39">
        <f>F511+F512+F513+F514</f>
        <v>664.99</v>
      </c>
    </row>
    <row r="511" ht="19.4" customHeight="1">
      <c r="A511" s="8"/>
      <c r="B511" s="9" t="s">
        <v>75</v>
      </c>
      <c r="C511" s="20" t="s">
        <v>60</v>
      </c>
      <c r="D511" s="23">
        <v>10.1</v>
      </c>
      <c r="E511" s="10">
        <v>8.78</v>
      </c>
      <c r="F511" s="39">
        <f>round(D511*E511,2)</f>
        <v>88.68</v>
      </c>
    </row>
    <row r="512" ht="19.4" customHeight="1">
      <c r="A512" s="8"/>
      <c r="B512" s="9" t="s">
        <v>112</v>
      </c>
      <c r="C512" s="20" t="s">
        <v>60</v>
      </c>
      <c r="D512" s="23">
        <v>28.1</v>
      </c>
      <c r="E512" s="10">
        <v>8.17</v>
      </c>
      <c r="F512" s="39">
        <f>round(D512*E512,2)</f>
        <v>229.58</v>
      </c>
    </row>
    <row r="513" ht="19.4" customHeight="1">
      <c r="A513" s="8"/>
      <c r="B513" s="9" t="s">
        <v>113</v>
      </c>
      <c r="C513" s="20" t="s">
        <v>60</v>
      </c>
      <c r="D513" s="23">
        <v>35.2</v>
      </c>
      <c r="E513" s="10">
        <v>6.94</v>
      </c>
      <c r="F513" s="39">
        <f>round(D513*E513,2)</f>
        <v>244.29</v>
      </c>
    </row>
    <row r="514" ht="19.4" customHeight="1">
      <c r="A514" s="8"/>
      <c r="B514" s="9" t="s">
        <v>76</v>
      </c>
      <c r="C514" s="20" t="s">
        <v>60</v>
      </c>
      <c r="D514" s="23">
        <v>27.1</v>
      </c>
      <c r="E514" s="10">
        <v>3.78</v>
      </c>
      <c r="F514" s="39">
        <f>round(D514*E514,2)</f>
        <v>102.44</v>
      </c>
    </row>
    <row r="515" ht="19.4" customHeight="1">
      <c r="A515" s="22">
        <v>2</v>
      </c>
      <c r="B515" s="9" t="s">
        <v>77</v>
      </c>
      <c r="C515" s="20" t="s">
        <v>72</v>
      </c>
      <c r="D515" s="11"/>
      <c r="E515" s="11"/>
      <c r="F515" s="39">
        <f>F516+F517+F518</f>
        <v>3644.54</v>
      </c>
    </row>
    <row r="516" ht="19.4" customHeight="1">
      <c r="A516" s="8"/>
      <c r="B516" s="9" t="s">
        <v>178</v>
      </c>
      <c r="C516" s="20" t="s">
        <v>51</v>
      </c>
      <c r="D516" s="10">
        <v>1.02</v>
      </c>
      <c r="E516" s="24">
        <v>3500</v>
      </c>
      <c r="F516" s="39">
        <f>round(D516*E516,2)</f>
        <v>3570</v>
      </c>
    </row>
    <row r="517" ht="19.4" customHeight="1">
      <c r="A517" s="8"/>
      <c r="B517" s="9" t="s">
        <v>116</v>
      </c>
      <c r="C517" s="20" t="s">
        <v>92</v>
      </c>
      <c r="D517" s="10">
        <v>7.22</v>
      </c>
      <c r="E517" s="10">
        <v>6.75</v>
      </c>
      <c r="F517" s="39">
        <f>round(D517*E517,2)</f>
        <v>48.74</v>
      </c>
    </row>
    <row r="518" ht="19.4" customHeight="1">
      <c r="A518" s="8"/>
      <c r="B518" s="9" t="s">
        <v>179</v>
      </c>
      <c r="C518" s="20" t="s">
        <v>92</v>
      </c>
      <c r="D518" s="24">
        <v>4</v>
      </c>
      <c r="E518" s="10">
        <v>6.45</v>
      </c>
      <c r="F518" s="39">
        <f>round(D518*E518,2)</f>
        <v>25.8</v>
      </c>
    </row>
    <row r="519" ht="19.4" customHeight="1">
      <c r="A519" s="22">
        <v>3</v>
      </c>
      <c r="B519" s="9" t="s">
        <v>78</v>
      </c>
      <c r="C519" s="20" t="s">
        <v>72</v>
      </c>
      <c r="D519" s="11"/>
      <c r="E519" s="11"/>
      <c r="F519" s="39">
        <f>F520+F521+F522+F523+F524+F525+F526</f>
        <v>300.64</v>
      </c>
    </row>
    <row r="520" ht="19.4" customHeight="1">
      <c r="A520" s="8"/>
      <c r="B520" s="9" t="s">
        <v>126</v>
      </c>
      <c r="C520" s="20" t="s">
        <v>80</v>
      </c>
      <c r="D520" s="23">
        <v>1.5</v>
      </c>
      <c r="E520" s="10">
        <v>46.79</v>
      </c>
      <c r="F520" s="39">
        <f>round(D520*E520,2)</f>
        <v>70.19</v>
      </c>
    </row>
    <row r="521" ht="19.4" customHeight="1">
      <c r="A521" s="8"/>
      <c r="B521" s="9" t="s">
        <v>127</v>
      </c>
      <c r="C521" s="20" t="s">
        <v>80</v>
      </c>
      <c r="D521" s="10">
        <v>0.45</v>
      </c>
      <c r="E521" s="10">
        <v>62.39</v>
      </c>
      <c r="F521" s="39">
        <f>round(D521*E521,2)</f>
        <v>28.08</v>
      </c>
    </row>
    <row r="522" ht="19.4" customHeight="1">
      <c r="A522" s="8"/>
      <c r="B522" s="9" t="s">
        <v>180</v>
      </c>
      <c r="C522" s="20" t="s">
        <v>80</v>
      </c>
      <c r="D522" s="24">
        <v>10</v>
      </c>
      <c r="E522" s="10">
        <v>13.02</v>
      </c>
      <c r="F522" s="39">
        <f>round(D522*E522,2)</f>
        <v>130.2</v>
      </c>
    </row>
    <row r="523" ht="19.4" customHeight="1">
      <c r="A523" s="8"/>
      <c r="B523" s="9" t="s">
        <v>181</v>
      </c>
      <c r="C523" s="20" t="s">
        <v>80</v>
      </c>
      <c r="D523" s="23">
        <v>0.4</v>
      </c>
      <c r="E523" s="10">
        <v>81.98</v>
      </c>
      <c r="F523" s="39">
        <f>round(D523*E523,2)</f>
        <v>32.79</v>
      </c>
    </row>
    <row r="524" ht="19.4" customHeight="1">
      <c r="A524" s="8"/>
      <c r="B524" s="9" t="s">
        <v>182</v>
      </c>
      <c r="C524" s="20" t="s">
        <v>80</v>
      </c>
      <c r="D524" s="10">
        <v>1.05</v>
      </c>
      <c r="E524" s="10">
        <v>16.19</v>
      </c>
      <c r="F524" s="39">
        <f>round(D524*E524,2)</f>
        <v>17</v>
      </c>
    </row>
    <row r="525" ht="19.4" customHeight="1">
      <c r="A525" s="8"/>
      <c r="B525" s="9" t="s">
        <v>183</v>
      </c>
      <c r="C525" s="20" t="s">
        <v>80</v>
      </c>
      <c r="D525" s="23">
        <v>0.6</v>
      </c>
      <c r="E525" s="10">
        <v>19.57</v>
      </c>
      <c r="F525" s="39">
        <f>round(D525*E525,2)</f>
        <v>11.74</v>
      </c>
    </row>
    <row r="526" ht="19.4" customHeight="1">
      <c r="A526" s="8"/>
      <c r="B526" s="9" t="s">
        <v>184</v>
      </c>
      <c r="C526" s="20" t="s">
        <v>80</v>
      </c>
      <c r="D526" s="23">
        <v>0.4</v>
      </c>
      <c r="E526" s="10">
        <v>26.61</v>
      </c>
      <c r="F526" s="39">
        <f>round(D526*E526,2)</f>
        <v>10.64</v>
      </c>
    </row>
    <row r="527" ht="19.4" customHeight="1">
      <c r="A527" s="22">
        <v>4</v>
      </c>
      <c r="B527" s="9" t="s">
        <v>83</v>
      </c>
      <c r="C527" s="20" t="s">
        <v>72</v>
      </c>
      <c r="D527" s="11"/>
      <c r="E527" s="11"/>
      <c r="F527" s="39">
        <f>F528</f>
        <v>46.1</v>
      </c>
    </row>
    <row r="528" ht="19.4" customHeight="1">
      <c r="A528" s="8"/>
      <c r="B528" s="9" t="s">
        <v>83</v>
      </c>
      <c r="C528" s="20" t="s">
        <v>63</v>
      </c>
      <c r="D528" s="24">
        <v>1</v>
      </c>
      <c r="E528" s="10">
        <f>F511+F512+F513+F514+F516+F517+F518+F520+F521+F522+F523+F524+F525+F526</f>
        <v>4610.17</v>
      </c>
      <c r="F528" s="39">
        <f>round(D528*E528/100,2)</f>
        <v>46.1</v>
      </c>
    </row>
    <row r="529" ht="19.4" customHeight="1">
      <c r="A529" s="8" t="s">
        <v>12</v>
      </c>
      <c r="B529" s="9" t="s">
        <v>84</v>
      </c>
      <c r="C529" s="20" t="s">
        <v>63</v>
      </c>
      <c r="D529" s="23">
        <v>7.3</v>
      </c>
      <c r="E529" s="10">
        <f>F509</f>
        <v>4656.27</v>
      </c>
      <c r="F529" s="39">
        <f>round(D529*E529/100,2)</f>
        <v>339.91</v>
      </c>
    </row>
    <row r="530" ht="19.4" customHeight="1">
      <c r="A530" s="8" t="s">
        <v>85</v>
      </c>
      <c r="B530" s="9" t="s">
        <v>86</v>
      </c>
      <c r="C530" s="20" t="s">
        <v>63</v>
      </c>
      <c r="D530" s="24">
        <v>5</v>
      </c>
      <c r="E530" s="10">
        <f>F508</f>
        <v>4996.18</v>
      </c>
      <c r="F530" s="39">
        <f>round(D530*E530/100,2)</f>
        <v>249.81</v>
      </c>
    </row>
    <row r="531" ht="19.4" customHeight="1">
      <c r="A531" s="8" t="s">
        <v>87</v>
      </c>
      <c r="B531" s="9" t="s">
        <v>88</v>
      </c>
      <c r="C531" s="20" t="s">
        <v>63</v>
      </c>
      <c r="D531" s="24">
        <v>7</v>
      </c>
      <c r="E531" s="10">
        <f>(F508+F530)</f>
        <v>5245.99</v>
      </c>
      <c r="F531" s="39">
        <f>round(D531*E531/100,2)</f>
        <v>367.22</v>
      </c>
    </row>
    <row r="532" ht="19.4" customHeight="1">
      <c r="A532" s="8" t="s">
        <v>89</v>
      </c>
      <c r="B532" s="9" t="s">
        <v>90</v>
      </c>
      <c r="C532" s="20" t="s">
        <v>72</v>
      </c>
      <c r="D532" s="11"/>
      <c r="E532" s="11"/>
      <c r="F532" s="39">
        <f>F533+F534</f>
        <v>105.5</v>
      </c>
    </row>
    <row r="533" ht="19.4" customHeight="1">
      <c r="A533" s="8"/>
      <c r="B533" s="9" t="s">
        <v>132</v>
      </c>
      <c r="C533" s="20" t="s">
        <v>92</v>
      </c>
      <c r="D533" s="10">
        <v>3.24</v>
      </c>
      <c r="E533" s="23">
        <v>4.8</v>
      </c>
      <c r="F533" s="39">
        <f>round(D533*E533,2)</f>
        <v>15.55</v>
      </c>
    </row>
    <row r="534" ht="19.4" customHeight="1">
      <c r="A534" s="8"/>
      <c r="B534" s="9" t="s">
        <v>178</v>
      </c>
      <c r="C534" s="20" t="s">
        <v>51</v>
      </c>
      <c r="D534" s="10">
        <f>D516</f>
        <v>1.02</v>
      </c>
      <c r="E534" s="10">
        <v>88.19</v>
      </c>
      <c r="F534" s="39">
        <f>round(D534*E534,2)</f>
        <v>89.95</v>
      </c>
    </row>
    <row r="535" ht="19.4" customHeight="1">
      <c r="A535" s="8" t="s">
        <v>93</v>
      </c>
      <c r="B535" s="9" t="s">
        <v>94</v>
      </c>
      <c r="C535" s="20" t="s">
        <v>63</v>
      </c>
      <c r="D535" s="24">
        <v>9</v>
      </c>
      <c r="E535" s="10">
        <f>(F508+F530+F531+F532+0)</f>
        <v>5718.71</v>
      </c>
      <c r="F535" s="39">
        <f>round(D535*E535/100,2)</f>
        <v>514.68</v>
      </c>
    </row>
    <row r="536" ht="19.4" customHeight="1">
      <c r="A536" s="8" t="s">
        <v>95</v>
      </c>
      <c r="B536" s="9" t="s">
        <v>96</v>
      </c>
      <c r="C536" s="20" t="s">
        <v>72</v>
      </c>
      <c r="D536" s="11"/>
      <c r="E536" s="11"/>
      <c r="F536" s="39">
        <f>F508+F530+F531+F532+0+F535</f>
        <v>6233.39</v>
      </c>
    </row>
    <row r="537" ht="19.4" customHeight="1">
      <c r="A537" s="8"/>
      <c r="B537" s="9" t="s">
        <v>97</v>
      </c>
      <c r="C537" s="20" t="s">
        <v>72</v>
      </c>
      <c r="D537" s="11"/>
      <c r="E537" s="11"/>
      <c r="F537" s="39">
        <f>F536+0</f>
        <v>6233.39</v>
      </c>
    </row>
    <row r="538" ht="19.4" customHeight="1">
      <c r="A538" s="8"/>
      <c r="B538" s="9"/>
      <c r="C538" s="20"/>
      <c r="D538" s="11"/>
      <c r="E538" s="11"/>
      <c r="F538" s="13"/>
    </row>
    <row r="539" ht="19.4" customHeight="1">
      <c r="A539" s="15"/>
      <c r="B539" s="16"/>
      <c r="C539" s="26"/>
      <c r="D539" s="17"/>
      <c r="E539" s="17"/>
      <c r="F539" s="18"/>
    </row>
    <row r="540" ht="15.3" customHeight="1">
      <c r="A540" s="28"/>
      <c r="B540" s="2"/>
      <c r="C540" s="3"/>
      <c r="D540" s="4"/>
      <c r="E540" s="4"/>
      <c r="F540" s="4"/>
    </row>
    <row r="541" ht="15.3" customHeight="1">
      <c r="A541" s="3"/>
      <c r="B541" s="2"/>
      <c r="C541" s="3"/>
      <c r="D541" s="4"/>
      <c r="E541" s="4"/>
      <c r="F541" s="4"/>
    </row>
    <row r="542" ht="31.25" customHeight="1">
      <c r="A542" s="1" t="s">
        <v>64</v>
      </c>
      <c r="B542" s="2"/>
      <c r="C542" s="3"/>
      <c r="D542" s="4"/>
      <c r="E542" s="4"/>
      <c r="F542" s="4"/>
    </row>
    <row r="543" ht="15.1" customHeight="1">
      <c r="A543" s="30"/>
      <c r="B543" s="2"/>
      <c r="C543" s="3"/>
      <c r="D543" s="4"/>
      <c r="E543" s="4"/>
      <c r="F543" s="4"/>
    </row>
    <row r="544" ht="20.85" customHeight="1">
      <c r="A544" s="31" t="s">
        <v>185</v>
      </c>
      <c r="B544" s="2"/>
      <c r="C544" s="31" t="s">
        <v>186</v>
      </c>
      <c r="D544" s="4"/>
      <c r="E544" s="4"/>
      <c r="F544" s="32" t="s">
        <v>67</v>
      </c>
    </row>
    <row r="545" ht="20.85" customHeight="1">
      <c r="A545" s="33" t="s">
        <v>187</v>
      </c>
      <c r="B545" s="34"/>
      <c r="C545" s="6"/>
      <c r="D545" s="35"/>
      <c r="E545" s="35"/>
      <c r="F545" s="36"/>
    </row>
    <row r="546" ht="22.3" customHeight="1">
      <c r="A546" s="37" t="s">
        <v>188</v>
      </c>
      <c r="B546" s="9"/>
      <c r="C546" s="20"/>
      <c r="D546" s="11"/>
      <c r="E546" s="11"/>
      <c r="F546" s="13"/>
    </row>
    <row r="547" ht="24.45" customHeight="1">
      <c r="A547" s="8" t="s">
        <v>2</v>
      </c>
      <c r="B547" s="20" t="s">
        <v>29</v>
      </c>
      <c r="C547" s="20" t="s">
        <v>30</v>
      </c>
      <c r="D547" s="20" t="s">
        <v>31</v>
      </c>
      <c r="E547" s="20" t="s">
        <v>32</v>
      </c>
      <c r="F547" s="38" t="s">
        <v>33</v>
      </c>
    </row>
    <row r="548" ht="19.4" customHeight="1">
      <c r="A548" s="8" t="s">
        <v>70</v>
      </c>
      <c r="B548" s="9" t="s">
        <v>71</v>
      </c>
      <c r="C548" s="20" t="s">
        <v>72</v>
      </c>
      <c r="D548" s="11"/>
      <c r="E548" s="11"/>
      <c r="F548" s="39">
        <f>F549+F560</f>
        <v>5178.9</v>
      </c>
    </row>
    <row r="549" ht="19.4" customHeight="1">
      <c r="A549" s="8" t="s">
        <v>10</v>
      </c>
      <c r="B549" s="9" t="s">
        <v>73</v>
      </c>
      <c r="C549" s="20" t="s">
        <v>72</v>
      </c>
      <c r="D549" s="11"/>
      <c r="E549" s="11"/>
      <c r="F549" s="39">
        <f>F550+F554+F556+F558</f>
        <v>4826.56</v>
      </c>
    </row>
    <row r="550" ht="19.4" customHeight="1">
      <c r="A550" s="22">
        <v>1</v>
      </c>
      <c r="B550" s="9" t="s">
        <v>74</v>
      </c>
      <c r="C550" s="20" t="s">
        <v>72</v>
      </c>
      <c r="D550" s="11"/>
      <c r="E550" s="11"/>
      <c r="F550" s="39">
        <f>F551+F552+F553</f>
        <v>1120.97</v>
      </c>
    </row>
    <row r="551" ht="19.4" customHeight="1">
      <c r="A551" s="8"/>
      <c r="B551" s="9" t="s">
        <v>75</v>
      </c>
      <c r="C551" s="20" t="s">
        <v>60</v>
      </c>
      <c r="D551" s="10">
        <v>4.41</v>
      </c>
      <c r="E551" s="10">
        <v>8.78</v>
      </c>
      <c r="F551" s="39">
        <f>round(D551*E551,2)</f>
        <v>38.72</v>
      </c>
    </row>
    <row r="552" ht="19.4" customHeight="1">
      <c r="A552" s="8"/>
      <c r="B552" s="9" t="s">
        <v>113</v>
      </c>
      <c r="C552" s="20" t="s">
        <v>60</v>
      </c>
      <c r="D552" s="10">
        <v>83.84</v>
      </c>
      <c r="E552" s="10">
        <v>6.94</v>
      </c>
      <c r="F552" s="39">
        <f>round(D552*E552,2)</f>
        <v>581.85</v>
      </c>
    </row>
    <row r="553" ht="19.4" customHeight="1">
      <c r="A553" s="8"/>
      <c r="B553" s="9" t="s">
        <v>76</v>
      </c>
      <c r="C553" s="20" t="s">
        <v>60</v>
      </c>
      <c r="D553" s="10">
        <v>132.38</v>
      </c>
      <c r="E553" s="10">
        <v>3.78</v>
      </c>
      <c r="F553" s="39">
        <f>round(D553*E553,2)</f>
        <v>500.4</v>
      </c>
    </row>
    <row r="554" ht="19.4" customHeight="1">
      <c r="A554" s="22">
        <v>2</v>
      </c>
      <c r="B554" s="9" t="s">
        <v>77</v>
      </c>
      <c r="C554" s="20" t="s">
        <v>72</v>
      </c>
      <c r="D554" s="11"/>
      <c r="E554" s="11"/>
      <c r="F554" s="39">
        <f>F555</f>
        <v>3605</v>
      </c>
    </row>
    <row r="555" ht="19.4" customHeight="1">
      <c r="A555" s="8"/>
      <c r="B555" s="9" t="s">
        <v>189</v>
      </c>
      <c r="C555" s="20" t="s">
        <v>36</v>
      </c>
      <c r="D555" s="24">
        <v>103</v>
      </c>
      <c r="E555" s="24">
        <v>35</v>
      </c>
      <c r="F555" s="39">
        <f>round(D555*E555,2)</f>
        <v>3605</v>
      </c>
    </row>
    <row r="556" ht="19.4" customHeight="1">
      <c r="A556" s="22">
        <v>3</v>
      </c>
      <c r="B556" s="9" t="s">
        <v>78</v>
      </c>
      <c r="C556" s="20" t="s">
        <v>72</v>
      </c>
      <c r="D556" s="11"/>
      <c r="E556" s="11"/>
      <c r="F556" s="39">
        <f>F557</f>
        <v>57.54</v>
      </c>
    </row>
    <row r="557" ht="19.4" customHeight="1">
      <c r="A557" s="8"/>
      <c r="B557" s="9" t="s">
        <v>124</v>
      </c>
      <c r="C557" s="20" t="s">
        <v>80</v>
      </c>
      <c r="D557" s="23">
        <v>68.5</v>
      </c>
      <c r="E557" s="10">
        <v>0.84</v>
      </c>
      <c r="F557" s="39">
        <f>round(D557*E557,2)</f>
        <v>57.54</v>
      </c>
    </row>
    <row r="558" ht="19.4" customHeight="1">
      <c r="A558" s="22">
        <v>4</v>
      </c>
      <c r="B558" s="9" t="s">
        <v>83</v>
      </c>
      <c r="C558" s="20" t="s">
        <v>72</v>
      </c>
      <c r="D558" s="11"/>
      <c r="E558" s="11"/>
      <c r="F558" s="39">
        <f>F559</f>
        <v>43.05</v>
      </c>
    </row>
    <row r="559" ht="19.4" customHeight="1">
      <c r="A559" s="8"/>
      <c r="B559" s="9" t="s">
        <v>83</v>
      </c>
      <c r="C559" s="20" t="s">
        <v>63</v>
      </c>
      <c r="D559" s="23">
        <v>0.9</v>
      </c>
      <c r="E559" s="10">
        <f>F551+F552+F553+F555+F557</f>
        <v>4783.51</v>
      </c>
      <c r="F559" s="39">
        <f>round(D559*E559/100,2)</f>
        <v>43.05</v>
      </c>
    </row>
    <row r="560" ht="19.4" customHeight="1">
      <c r="A560" s="8" t="s">
        <v>12</v>
      </c>
      <c r="B560" s="9" t="s">
        <v>84</v>
      </c>
      <c r="C560" s="20" t="s">
        <v>63</v>
      </c>
      <c r="D560" s="23">
        <v>7.3</v>
      </c>
      <c r="E560" s="10">
        <f>F549</f>
        <v>4826.56</v>
      </c>
      <c r="F560" s="39">
        <f>round(D560*E560/100,2)</f>
        <v>352.34</v>
      </c>
    </row>
    <row r="561" ht="19.4" customHeight="1">
      <c r="A561" s="8" t="s">
        <v>85</v>
      </c>
      <c r="B561" s="9" t="s">
        <v>86</v>
      </c>
      <c r="C561" s="20" t="s">
        <v>63</v>
      </c>
      <c r="D561" s="24">
        <v>6</v>
      </c>
      <c r="E561" s="10">
        <f>F548</f>
        <v>5178.9</v>
      </c>
      <c r="F561" s="39">
        <f>round(D561*E561/100,2)</f>
        <v>310.73</v>
      </c>
    </row>
    <row r="562" ht="19.4" customHeight="1">
      <c r="A562" s="8" t="s">
        <v>87</v>
      </c>
      <c r="B562" s="9" t="s">
        <v>88</v>
      </c>
      <c r="C562" s="20" t="s">
        <v>63</v>
      </c>
      <c r="D562" s="24">
        <v>7</v>
      </c>
      <c r="E562" s="10">
        <f>(F548+F561)</f>
        <v>5489.63</v>
      </c>
      <c r="F562" s="39">
        <f>round(D562*E562/100,2)</f>
        <v>384.27</v>
      </c>
    </row>
    <row r="563" ht="19.4" customHeight="1">
      <c r="A563" s="8" t="s">
        <v>89</v>
      </c>
      <c r="B563" s="9" t="s">
        <v>90</v>
      </c>
      <c r="C563" s="20" t="s">
        <v>72</v>
      </c>
      <c r="D563" s="11"/>
      <c r="E563" s="11"/>
      <c r="F563" s="39">
        <f>F564</f>
        <v>10249.53</v>
      </c>
    </row>
    <row r="564" ht="19.4" customHeight="1">
      <c r="A564" s="8"/>
      <c r="B564" s="9" t="s">
        <v>189</v>
      </c>
      <c r="C564" s="20" t="s">
        <v>36</v>
      </c>
      <c r="D564" s="24">
        <f>D555</f>
        <v>103</v>
      </c>
      <c r="E564" s="10">
        <v>99.51</v>
      </c>
      <c r="F564" s="39">
        <f>round(D564*E564,2)</f>
        <v>10249.53</v>
      </c>
    </row>
    <row r="565" ht="19.4" customHeight="1">
      <c r="A565" s="8" t="s">
        <v>93</v>
      </c>
      <c r="B565" s="9" t="s">
        <v>94</v>
      </c>
      <c r="C565" s="20" t="s">
        <v>63</v>
      </c>
      <c r="D565" s="24">
        <v>9</v>
      </c>
      <c r="E565" s="10">
        <f>(F548+F561+F562+F563+0)</f>
        <v>16123.43</v>
      </c>
      <c r="F565" s="39">
        <f>round(D565*E565/100,2)</f>
        <v>1451.11</v>
      </c>
    </row>
    <row r="566" ht="19.4" customHeight="1">
      <c r="A566" s="8" t="s">
        <v>95</v>
      </c>
      <c r="B566" s="9" t="s">
        <v>96</v>
      </c>
      <c r="C566" s="20" t="s">
        <v>72</v>
      </c>
      <c r="D566" s="11"/>
      <c r="E566" s="11"/>
      <c r="F566" s="39">
        <f>F548+F561+F562+F563+0+F565</f>
        <v>17574.54</v>
      </c>
    </row>
    <row r="567" ht="19.4" customHeight="1">
      <c r="A567" s="8"/>
      <c r="B567" s="9" t="s">
        <v>97</v>
      </c>
      <c r="C567" s="20" t="s">
        <v>72</v>
      </c>
      <c r="D567" s="11"/>
      <c r="E567" s="11"/>
      <c r="F567" s="39">
        <f>F566+0</f>
        <v>17574.54</v>
      </c>
    </row>
    <row r="568" ht="19.4" customHeight="1">
      <c r="A568" s="8"/>
      <c r="B568" s="9"/>
      <c r="C568" s="20"/>
      <c r="D568" s="11"/>
      <c r="E568" s="11"/>
      <c r="F568" s="13"/>
    </row>
    <row r="569" ht="19.4" customHeight="1">
      <c r="A569" s="8"/>
      <c r="B569" s="9"/>
      <c r="C569" s="20"/>
      <c r="D569" s="11"/>
      <c r="E569" s="11"/>
      <c r="F569" s="13"/>
    </row>
    <row r="570" ht="19.4" customHeight="1">
      <c r="A570" s="8"/>
      <c r="B570" s="9"/>
      <c r="C570" s="20"/>
      <c r="D570" s="11"/>
      <c r="E570" s="11"/>
      <c r="F570" s="13"/>
    </row>
    <row r="571" ht="19.4" customHeight="1">
      <c r="A571" s="8"/>
      <c r="B571" s="9"/>
      <c r="C571" s="20"/>
      <c r="D571" s="11"/>
      <c r="E571" s="11"/>
      <c r="F571" s="13"/>
    </row>
    <row r="572" ht="19.4" customHeight="1">
      <c r="A572" s="8"/>
      <c r="B572" s="9"/>
      <c r="C572" s="20"/>
      <c r="D572" s="11"/>
      <c r="E572" s="11"/>
      <c r="F572" s="13"/>
    </row>
    <row r="573" ht="19.4" customHeight="1">
      <c r="A573" s="8"/>
      <c r="B573" s="9"/>
      <c r="C573" s="20"/>
      <c r="D573" s="11"/>
      <c r="E573" s="11"/>
      <c r="F573" s="13"/>
    </row>
    <row r="574" ht="19.4" customHeight="1">
      <c r="A574" s="8"/>
      <c r="B574" s="9"/>
      <c r="C574" s="20"/>
      <c r="D574" s="11"/>
      <c r="E574" s="11"/>
      <c r="F574" s="13"/>
    </row>
    <row r="575" ht="19.4" customHeight="1">
      <c r="A575" s="8"/>
      <c r="B575" s="9"/>
      <c r="C575" s="20"/>
      <c r="D575" s="11"/>
      <c r="E575" s="11"/>
      <c r="F575" s="13"/>
    </row>
    <row r="576" ht="19.4" customHeight="1">
      <c r="A576" s="8"/>
      <c r="B576" s="9"/>
      <c r="C576" s="20"/>
      <c r="D576" s="11"/>
      <c r="E576" s="11"/>
      <c r="F576" s="13"/>
    </row>
    <row r="577" ht="19.4" customHeight="1">
      <c r="A577" s="8"/>
      <c r="B577" s="9"/>
      <c r="C577" s="20"/>
      <c r="D577" s="11"/>
      <c r="E577" s="11"/>
      <c r="F577" s="13"/>
    </row>
    <row r="578" ht="19.4" customHeight="1">
      <c r="A578" s="8"/>
      <c r="B578" s="9"/>
      <c r="C578" s="20"/>
      <c r="D578" s="11"/>
      <c r="E578" s="11"/>
      <c r="F578" s="13"/>
    </row>
    <row r="579" ht="19.4" customHeight="1">
      <c r="A579" s="15"/>
      <c r="B579" s="16"/>
      <c r="C579" s="26"/>
      <c r="D579" s="17"/>
      <c r="E579" s="17"/>
      <c r="F579" s="18"/>
    </row>
    <row r="580" ht="15.3" customHeight="1">
      <c r="A580" s="28"/>
      <c r="B580" s="2"/>
      <c r="C580" s="3"/>
      <c r="D580" s="4"/>
      <c r="E580" s="4"/>
      <c r="F580" s="4"/>
    </row>
    <row r="581" ht="15.3" customHeight="1">
      <c r="A581" s="3"/>
      <c r="B581" s="2"/>
      <c r="C581" s="3"/>
      <c r="D581" s="4"/>
      <c r="E581" s="4"/>
      <c r="F581" s="4"/>
    </row>
    <row r="582" ht="31.25" customHeight="1">
      <c r="A582" s="1" t="s">
        <v>64</v>
      </c>
      <c r="B582" s="2"/>
      <c r="C582" s="3"/>
      <c r="D582" s="4"/>
      <c r="E582" s="4"/>
      <c r="F582" s="4"/>
    </row>
    <row r="583" ht="15.1" customHeight="1">
      <c r="A583" s="30"/>
      <c r="B583" s="2"/>
      <c r="C583" s="3"/>
      <c r="D583" s="4"/>
      <c r="E583" s="4"/>
      <c r="F583" s="4"/>
    </row>
    <row r="584" ht="20.85" customHeight="1">
      <c r="A584" s="31" t="s">
        <v>190</v>
      </c>
      <c r="B584" s="2"/>
      <c r="C584" s="31" t="s">
        <v>139</v>
      </c>
      <c r="D584" s="4"/>
      <c r="E584" s="4"/>
      <c r="F584" s="32" t="s">
        <v>140</v>
      </c>
    </row>
    <row r="585" ht="20.85" customHeight="1">
      <c r="A585" s="33" t="s">
        <v>141</v>
      </c>
      <c r="B585" s="34"/>
      <c r="C585" s="6"/>
      <c r="D585" s="35"/>
      <c r="E585" s="35"/>
      <c r="F585" s="36"/>
    </row>
    <row r="586" ht="22.3" customHeight="1">
      <c r="A586" s="37" t="s">
        <v>142</v>
      </c>
      <c r="B586" s="9"/>
      <c r="C586" s="20"/>
      <c r="D586" s="11"/>
      <c r="E586" s="11"/>
      <c r="F586" s="13"/>
    </row>
    <row r="587" ht="24.45" customHeight="1">
      <c r="A587" s="8" t="s">
        <v>2</v>
      </c>
      <c r="B587" s="20" t="s">
        <v>29</v>
      </c>
      <c r="C587" s="20" t="s">
        <v>30</v>
      </c>
      <c r="D587" s="20" t="s">
        <v>31</v>
      </c>
      <c r="E587" s="20" t="s">
        <v>32</v>
      </c>
      <c r="F587" s="38" t="s">
        <v>33</v>
      </c>
    </row>
    <row r="588" ht="19.4" customHeight="1">
      <c r="A588" s="8" t="s">
        <v>70</v>
      </c>
      <c r="B588" s="9" t="s">
        <v>71</v>
      </c>
      <c r="C588" s="20" t="s">
        <v>72</v>
      </c>
      <c r="D588" s="11"/>
      <c r="E588" s="11"/>
      <c r="F588" s="39">
        <f>F589+F603</f>
        <v>12236.34</v>
      </c>
    </row>
    <row r="589" ht="19.4" customHeight="1">
      <c r="A589" s="8" t="s">
        <v>10</v>
      </c>
      <c r="B589" s="9" t="s">
        <v>73</v>
      </c>
      <c r="C589" s="20" t="s">
        <v>72</v>
      </c>
      <c r="D589" s="11"/>
      <c r="E589" s="11"/>
      <c r="F589" s="39">
        <f>F590+F595+F599+F601</f>
        <v>11403.86</v>
      </c>
    </row>
    <row r="590" ht="19.4" customHeight="1">
      <c r="A590" s="22">
        <v>1</v>
      </c>
      <c r="B590" s="9" t="s">
        <v>74</v>
      </c>
      <c r="C590" s="20" t="s">
        <v>72</v>
      </c>
      <c r="D590" s="11"/>
      <c r="E590" s="11"/>
      <c r="F590" s="39">
        <f>F591+F592+F593+F594</f>
        <v>1464.92</v>
      </c>
    </row>
    <row r="591" ht="19.4" customHeight="1">
      <c r="A591" s="8"/>
      <c r="B591" s="9" t="s">
        <v>75</v>
      </c>
      <c r="C591" s="20" t="s">
        <v>60</v>
      </c>
      <c r="D591" s="23">
        <v>11.2</v>
      </c>
      <c r="E591" s="10">
        <v>8.78</v>
      </c>
      <c r="F591" s="39">
        <f>round(D591*E591,2)</f>
        <v>98.34</v>
      </c>
    </row>
    <row r="592" ht="19.4" customHeight="1">
      <c r="A592" s="8"/>
      <c r="B592" s="9" t="s">
        <v>112</v>
      </c>
      <c r="C592" s="20" t="s">
        <v>60</v>
      </c>
      <c r="D592" s="23">
        <v>78.7</v>
      </c>
      <c r="E592" s="10">
        <v>8.17</v>
      </c>
      <c r="F592" s="39">
        <f>round(D592*E592,2)</f>
        <v>642.98</v>
      </c>
    </row>
    <row r="593" ht="19.4" customHeight="1">
      <c r="A593" s="8"/>
      <c r="B593" s="9" t="s">
        <v>113</v>
      </c>
      <c r="C593" s="20" t="s">
        <v>60</v>
      </c>
      <c r="D593" s="23">
        <v>67.5</v>
      </c>
      <c r="E593" s="10">
        <v>6.94</v>
      </c>
      <c r="F593" s="39">
        <f>round(D593*E593,2)</f>
        <v>468.45</v>
      </c>
    </row>
    <row r="594" ht="19.4" customHeight="1">
      <c r="A594" s="8"/>
      <c r="B594" s="9" t="s">
        <v>76</v>
      </c>
      <c r="C594" s="20" t="s">
        <v>60</v>
      </c>
      <c r="D594" s="23">
        <v>67.5</v>
      </c>
      <c r="E594" s="10">
        <v>3.78</v>
      </c>
      <c r="F594" s="39">
        <f>round(D594*E594,2)</f>
        <v>255.15</v>
      </c>
    </row>
    <row r="595" ht="19.4" customHeight="1">
      <c r="A595" s="22">
        <v>2</v>
      </c>
      <c r="B595" s="9" t="s">
        <v>77</v>
      </c>
      <c r="C595" s="20" t="s">
        <v>72</v>
      </c>
      <c r="D595" s="11"/>
      <c r="E595" s="11"/>
      <c r="F595" s="39">
        <f>F596+F597+F598</f>
        <v>9868.1</v>
      </c>
    </row>
    <row r="596" ht="19.4" customHeight="1">
      <c r="A596" s="8"/>
      <c r="B596" s="9" t="s">
        <v>143</v>
      </c>
      <c r="C596" s="20" t="s">
        <v>51</v>
      </c>
      <c r="D596" s="10">
        <v>1.24</v>
      </c>
      <c r="E596" s="24">
        <v>4800</v>
      </c>
      <c r="F596" s="39">
        <f>round(D596*E596,2)</f>
        <v>5952</v>
      </c>
    </row>
    <row r="597" ht="19.4" customHeight="1">
      <c r="A597" s="8"/>
      <c r="B597" s="9" t="s">
        <v>115</v>
      </c>
      <c r="C597" s="20" t="s">
        <v>36</v>
      </c>
      <c r="D597" s="23">
        <v>2.2</v>
      </c>
      <c r="E597" s="24">
        <v>1655</v>
      </c>
      <c r="F597" s="39">
        <f>round(D597*E597,2)</f>
        <v>3641</v>
      </c>
    </row>
    <row r="598" ht="19.4" customHeight="1">
      <c r="A598" s="8"/>
      <c r="B598" s="9" t="s">
        <v>144</v>
      </c>
      <c r="C598" s="20" t="s">
        <v>51</v>
      </c>
      <c r="D598" s="10">
        <v>0.42</v>
      </c>
      <c r="E598" s="24">
        <v>655</v>
      </c>
      <c r="F598" s="39">
        <f>round(D598*E598,2)</f>
        <v>275.1</v>
      </c>
    </row>
    <row r="599" ht="19.4" customHeight="1">
      <c r="A599" s="22">
        <v>3</v>
      </c>
      <c r="B599" s="9" t="s">
        <v>78</v>
      </c>
      <c r="C599" s="20" t="s">
        <v>72</v>
      </c>
      <c r="D599" s="11"/>
      <c r="E599" s="11"/>
      <c r="F599" s="39">
        <f>F600</f>
        <v>2.82</v>
      </c>
    </row>
    <row r="600" ht="19.4" customHeight="1">
      <c r="A600" s="8"/>
      <c r="B600" s="9" t="s">
        <v>124</v>
      </c>
      <c r="C600" s="20" t="s">
        <v>80</v>
      </c>
      <c r="D600" s="10">
        <v>3.36</v>
      </c>
      <c r="E600" s="10">
        <v>0.84</v>
      </c>
      <c r="F600" s="39">
        <f>round(D600*E600,2)</f>
        <v>2.82</v>
      </c>
    </row>
    <row r="601" ht="19.4" customHeight="1">
      <c r="A601" s="22">
        <v>4</v>
      </c>
      <c r="B601" s="9" t="s">
        <v>83</v>
      </c>
      <c r="C601" s="20" t="s">
        <v>72</v>
      </c>
      <c r="D601" s="11"/>
      <c r="E601" s="11"/>
      <c r="F601" s="39">
        <f>F602</f>
        <v>68.02</v>
      </c>
    </row>
    <row r="602" ht="19.4" customHeight="1">
      <c r="A602" s="8"/>
      <c r="B602" s="9" t="s">
        <v>83</v>
      </c>
      <c r="C602" s="20" t="s">
        <v>63</v>
      </c>
      <c r="D602" s="23">
        <v>0.6</v>
      </c>
      <c r="E602" s="10">
        <f>F591+F592+F593+F594+F596+F597+F598+F600</f>
        <v>11335.84</v>
      </c>
      <c r="F602" s="39">
        <f>round(D602*E602/100,2)</f>
        <v>68.02</v>
      </c>
    </row>
    <row r="603" ht="19.4" customHeight="1">
      <c r="A603" s="8" t="s">
        <v>12</v>
      </c>
      <c r="B603" s="9" t="s">
        <v>84</v>
      </c>
      <c r="C603" s="20" t="s">
        <v>63</v>
      </c>
      <c r="D603" s="23">
        <v>7.3</v>
      </c>
      <c r="E603" s="10">
        <f>F589</f>
        <v>11403.86</v>
      </c>
      <c r="F603" s="39">
        <f>round(D603*E603/100,2)</f>
        <v>832.48</v>
      </c>
    </row>
    <row r="604" ht="19.4" customHeight="1">
      <c r="A604" s="8" t="s">
        <v>85</v>
      </c>
      <c r="B604" s="9" t="s">
        <v>86</v>
      </c>
      <c r="C604" s="20" t="s">
        <v>63</v>
      </c>
      <c r="D604" s="24">
        <v>5</v>
      </c>
      <c r="E604" s="10">
        <f>F588</f>
        <v>12236.34</v>
      </c>
      <c r="F604" s="39">
        <f>round(D604*E604/100,2)</f>
        <v>611.82</v>
      </c>
    </row>
    <row r="605" ht="19.4" customHeight="1">
      <c r="A605" s="8" t="s">
        <v>87</v>
      </c>
      <c r="B605" s="9" t="s">
        <v>88</v>
      </c>
      <c r="C605" s="20" t="s">
        <v>63</v>
      </c>
      <c r="D605" s="24">
        <v>7</v>
      </c>
      <c r="E605" s="10">
        <f>(F588+F604)</f>
        <v>12848.16</v>
      </c>
      <c r="F605" s="39">
        <f>round(D605*E605/100,2)</f>
        <v>899.37</v>
      </c>
    </row>
    <row r="606" ht="19.4" customHeight="1">
      <c r="A606" s="8" t="s">
        <v>89</v>
      </c>
      <c r="B606" s="9" t="s">
        <v>94</v>
      </c>
      <c r="C606" s="20" t="s">
        <v>63</v>
      </c>
      <c r="D606" s="24">
        <v>9</v>
      </c>
      <c r="E606" s="10">
        <f>(F588+F604+F605+0+0)</f>
        <v>13747.53</v>
      </c>
      <c r="F606" s="39">
        <f>round(D606*E606/100,2)</f>
        <v>1237.28</v>
      </c>
    </row>
    <row r="607" ht="19.4" customHeight="1">
      <c r="A607" s="8" t="s">
        <v>93</v>
      </c>
      <c r="B607" s="9" t="s">
        <v>96</v>
      </c>
      <c r="C607" s="20" t="s">
        <v>72</v>
      </c>
      <c r="D607" s="11"/>
      <c r="E607" s="11"/>
      <c r="F607" s="39">
        <f>F588+F604+F605+0+0+F606</f>
        <v>14984.81</v>
      </c>
    </row>
    <row r="608" ht="19.4" customHeight="1">
      <c r="A608" s="8"/>
      <c r="B608" s="9" t="s">
        <v>97</v>
      </c>
      <c r="C608" s="20" t="s">
        <v>72</v>
      </c>
      <c r="D608" s="11"/>
      <c r="E608" s="11"/>
      <c r="F608" s="39">
        <f>F607+0</f>
        <v>14984.81</v>
      </c>
    </row>
    <row r="609" ht="19.4" customHeight="1">
      <c r="A609" s="8"/>
      <c r="B609" s="9"/>
      <c r="C609" s="20"/>
      <c r="D609" s="11"/>
      <c r="E609" s="11"/>
      <c r="F609" s="13"/>
    </row>
    <row r="610" ht="19.4" customHeight="1">
      <c r="A610" s="8"/>
      <c r="B610" s="9"/>
      <c r="C610" s="20"/>
      <c r="D610" s="11"/>
      <c r="E610" s="11"/>
      <c r="F610" s="13"/>
    </row>
    <row r="611" ht="19.4" customHeight="1">
      <c r="A611" s="8"/>
      <c r="B611" s="9"/>
      <c r="C611" s="20"/>
      <c r="D611" s="11"/>
      <c r="E611" s="11"/>
      <c r="F611" s="13"/>
    </row>
    <row r="612" ht="19.4" customHeight="1">
      <c r="A612" s="8"/>
      <c r="B612" s="9"/>
      <c r="C612" s="20"/>
      <c r="D612" s="11"/>
      <c r="E612" s="11"/>
      <c r="F612" s="13"/>
    </row>
    <row r="613" ht="19.4" customHeight="1">
      <c r="A613" s="8"/>
      <c r="B613" s="9"/>
      <c r="C613" s="20"/>
      <c r="D613" s="11"/>
      <c r="E613" s="11"/>
      <c r="F613" s="13"/>
    </row>
    <row r="614" ht="19.4" customHeight="1">
      <c r="A614" s="8"/>
      <c r="B614" s="9"/>
      <c r="C614" s="20"/>
      <c r="D614" s="11"/>
      <c r="E614" s="11"/>
      <c r="F614" s="13"/>
    </row>
    <row r="615" ht="19.4" customHeight="1">
      <c r="A615" s="8"/>
      <c r="B615" s="9"/>
      <c r="C615" s="20"/>
      <c r="D615" s="11"/>
      <c r="E615" s="11"/>
      <c r="F615" s="13"/>
    </row>
    <row r="616" ht="19.4" customHeight="1">
      <c r="A616" s="8"/>
      <c r="B616" s="9"/>
      <c r="C616" s="20"/>
      <c r="D616" s="11"/>
      <c r="E616" s="11"/>
      <c r="F616" s="13"/>
    </row>
    <row r="617" ht="19.4" customHeight="1">
      <c r="A617" s="8"/>
      <c r="B617" s="9"/>
      <c r="C617" s="20"/>
      <c r="D617" s="11"/>
      <c r="E617" s="11"/>
      <c r="F617" s="13"/>
    </row>
    <row r="618" ht="19.4" customHeight="1">
      <c r="A618" s="8"/>
      <c r="B618" s="9"/>
      <c r="C618" s="20"/>
      <c r="D618" s="11"/>
      <c r="E618" s="11"/>
      <c r="F618" s="13"/>
    </row>
    <row r="619" ht="19.4" customHeight="1">
      <c r="A619" s="15"/>
      <c r="B619" s="16"/>
      <c r="C619" s="26"/>
      <c r="D619" s="17"/>
      <c r="E619" s="17"/>
      <c r="F619" s="18"/>
    </row>
    <row r="620" ht="15.3" customHeight="1">
      <c r="A620" s="28"/>
      <c r="B620" s="2"/>
      <c r="C620" s="3"/>
      <c r="D620" s="4"/>
      <c r="E620" s="4"/>
      <c r="F620" s="4"/>
    </row>
    <row r="621" ht="15.3" customHeight="1">
      <c r="A621" s="3"/>
      <c r="B621" s="2"/>
      <c r="C621" s="3"/>
      <c r="D621" s="4"/>
      <c r="E621" s="4"/>
      <c r="F621" s="4"/>
    </row>
    <row r="622" ht="31.25" customHeight="1">
      <c r="A622" s="1" t="s">
        <v>64</v>
      </c>
      <c r="B622" s="2"/>
      <c r="C622" s="3"/>
      <c r="D622" s="4"/>
      <c r="E622" s="4"/>
      <c r="F622" s="4"/>
    </row>
    <row r="623" ht="15.1" customHeight="1">
      <c r="A623" s="30"/>
      <c r="B623" s="2"/>
      <c r="C623" s="3"/>
      <c r="D623" s="4"/>
      <c r="E623" s="4"/>
      <c r="F623" s="4"/>
    </row>
    <row r="624" ht="20.85" customHeight="1">
      <c r="A624" s="31" t="s">
        <v>191</v>
      </c>
      <c r="B624" s="2"/>
      <c r="C624" s="31" t="s">
        <v>192</v>
      </c>
      <c r="D624" s="4"/>
      <c r="E624" s="4"/>
      <c r="F624" s="32" t="s">
        <v>193</v>
      </c>
    </row>
    <row r="625" ht="20.85" customHeight="1">
      <c r="A625" s="33" t="s">
        <v>194</v>
      </c>
      <c r="B625" s="34"/>
      <c r="C625" s="6"/>
      <c r="D625" s="35"/>
      <c r="E625" s="35"/>
      <c r="F625" s="36"/>
    </row>
    <row r="626" ht="24.75" customHeight="1">
      <c r="A626" s="37" t="s">
        <v>195</v>
      </c>
      <c r="B626" s="9"/>
      <c r="C626" s="20"/>
      <c r="D626" s="11"/>
      <c r="E626" s="11"/>
      <c r="F626" s="13"/>
    </row>
    <row r="627" ht="24.45" customHeight="1">
      <c r="A627" s="8" t="s">
        <v>2</v>
      </c>
      <c r="B627" s="20" t="s">
        <v>29</v>
      </c>
      <c r="C627" s="20" t="s">
        <v>30</v>
      </c>
      <c r="D627" s="20" t="s">
        <v>31</v>
      </c>
      <c r="E627" s="20" t="s">
        <v>32</v>
      </c>
      <c r="F627" s="38" t="s">
        <v>33</v>
      </c>
    </row>
    <row r="628" ht="19.4" customHeight="1">
      <c r="A628" s="8" t="s">
        <v>70</v>
      </c>
      <c r="B628" s="9" t="s">
        <v>71</v>
      </c>
      <c r="C628" s="20" t="s">
        <v>72</v>
      </c>
      <c r="D628" s="11"/>
      <c r="E628" s="11"/>
      <c r="F628" s="39">
        <f>F629+F637</f>
        <v>298.11</v>
      </c>
    </row>
    <row r="629" ht="19.4" customHeight="1">
      <c r="A629" s="8" t="s">
        <v>10</v>
      </c>
      <c r="B629" s="9" t="s">
        <v>73</v>
      </c>
      <c r="C629" s="20" t="s">
        <v>72</v>
      </c>
      <c r="D629" s="11"/>
      <c r="E629" s="11"/>
      <c r="F629" s="39">
        <f>F630+F632+F635+F636</f>
        <v>277.83</v>
      </c>
    </row>
    <row r="630" ht="19.4" customHeight="1">
      <c r="A630" s="22">
        <v>1</v>
      </c>
      <c r="B630" s="9" t="s">
        <v>74</v>
      </c>
      <c r="C630" s="20" t="s">
        <v>72</v>
      </c>
      <c r="D630" s="11"/>
      <c r="E630" s="11"/>
      <c r="F630" s="39">
        <f>F631</f>
        <v>3.48</v>
      </c>
    </row>
    <row r="631" ht="19.4" customHeight="1">
      <c r="A631" s="8"/>
      <c r="B631" s="9" t="s">
        <v>113</v>
      </c>
      <c r="C631" s="20" t="s">
        <v>60</v>
      </c>
      <c r="D631" s="25">
        <v>0.502</v>
      </c>
      <c r="E631" s="10">
        <v>6.94</v>
      </c>
      <c r="F631" s="39">
        <f>round(D631*E631,2)</f>
        <v>3.48</v>
      </c>
    </row>
    <row r="632" ht="19.4" customHeight="1">
      <c r="A632" s="22">
        <v>2</v>
      </c>
      <c r="B632" s="9" t="s">
        <v>77</v>
      </c>
      <c r="C632" s="20" t="s">
        <v>72</v>
      </c>
      <c r="D632" s="11"/>
      <c r="E632" s="11"/>
      <c r="F632" s="39">
        <f>F633+F634</f>
        <v>274.35</v>
      </c>
    </row>
    <row r="633" ht="19.4" customHeight="1">
      <c r="A633" s="8"/>
      <c r="B633" s="9" t="s">
        <v>196</v>
      </c>
      <c r="C633" s="20" t="s">
        <v>54</v>
      </c>
      <c r="D633" s="23">
        <v>10.2</v>
      </c>
      <c r="E633" s="23">
        <v>26.5</v>
      </c>
      <c r="F633" s="39">
        <f>round(D633*E633,2)</f>
        <v>270.3</v>
      </c>
    </row>
    <row r="634" ht="19.4" customHeight="1">
      <c r="A634" s="8"/>
      <c r="B634" s="9" t="s">
        <v>197</v>
      </c>
      <c r="C634" s="20" t="s">
        <v>72</v>
      </c>
      <c r="D634" s="10">
        <v>4.05</v>
      </c>
      <c r="E634" s="24">
        <v>1</v>
      </c>
      <c r="F634" s="39">
        <f>round(D634*E634,2)</f>
        <v>4.05</v>
      </c>
    </row>
    <row r="635" ht="19.4" customHeight="1">
      <c r="A635" s="22">
        <v>3</v>
      </c>
      <c r="B635" s="9" t="s">
        <v>78</v>
      </c>
      <c r="C635" s="20" t="s">
        <v>72</v>
      </c>
      <c r="D635" s="11"/>
      <c r="E635" s="11"/>
      <c r="F635" s="13"/>
    </row>
    <row r="636" ht="19.4" customHeight="1">
      <c r="A636" s="22">
        <v>4</v>
      </c>
      <c r="B636" s="9" t="s">
        <v>83</v>
      </c>
      <c r="C636" s="20" t="s">
        <v>72</v>
      </c>
      <c r="D636" s="11"/>
      <c r="E636" s="11"/>
      <c r="F636" s="13"/>
    </row>
    <row r="637" ht="19.4" customHeight="1">
      <c r="A637" s="8" t="s">
        <v>12</v>
      </c>
      <c r="B637" s="9" t="s">
        <v>84</v>
      </c>
      <c r="C637" s="20" t="s">
        <v>63</v>
      </c>
      <c r="D637" s="23">
        <v>7.3</v>
      </c>
      <c r="E637" s="10">
        <f>F629</f>
        <v>277.83</v>
      </c>
      <c r="F637" s="39">
        <f>round(D637*E637/100,2)</f>
        <v>20.28</v>
      </c>
    </row>
    <row r="638" ht="19.4" customHeight="1">
      <c r="A638" s="8" t="s">
        <v>85</v>
      </c>
      <c r="B638" s="9" t="s">
        <v>86</v>
      </c>
      <c r="C638" s="20" t="s">
        <v>63</v>
      </c>
      <c r="D638" s="24">
        <v>5</v>
      </c>
      <c r="E638" s="10">
        <f>F628</f>
        <v>298.11</v>
      </c>
      <c r="F638" s="39">
        <f>round(D638*E638/100,2)</f>
        <v>14.91</v>
      </c>
    </row>
    <row r="639" ht="19.4" customHeight="1">
      <c r="A639" s="8" t="s">
        <v>87</v>
      </c>
      <c r="B639" s="9" t="s">
        <v>88</v>
      </c>
      <c r="C639" s="20" t="s">
        <v>63</v>
      </c>
      <c r="D639" s="24">
        <v>7</v>
      </c>
      <c r="E639" s="10">
        <f>(F628+F638)</f>
        <v>313.02</v>
      </c>
      <c r="F639" s="39">
        <f>round(D639*E639/100,2)</f>
        <v>21.91</v>
      </c>
    </row>
    <row r="640" ht="19.4" customHeight="1">
      <c r="A640" s="8" t="s">
        <v>89</v>
      </c>
      <c r="B640" s="9" t="s">
        <v>94</v>
      </c>
      <c r="C640" s="20" t="s">
        <v>63</v>
      </c>
      <c r="D640" s="24">
        <v>9</v>
      </c>
      <c r="E640" s="10">
        <f>(F628+F638+F639+0+0)</f>
        <v>334.93</v>
      </c>
      <c r="F640" s="39">
        <f>round(D640*E640/100,2)</f>
        <v>30.14</v>
      </c>
    </row>
    <row r="641" ht="19.4" customHeight="1">
      <c r="A641" s="8" t="s">
        <v>93</v>
      </c>
      <c r="B641" s="9" t="s">
        <v>96</v>
      </c>
      <c r="C641" s="20" t="s">
        <v>72</v>
      </c>
      <c r="D641" s="11"/>
      <c r="E641" s="11"/>
      <c r="F641" s="39">
        <f>F628+F638+F639+0+0+F640</f>
        <v>365.07</v>
      </c>
    </row>
    <row r="642" ht="19.4" customHeight="1">
      <c r="A642" s="8"/>
      <c r="B642" s="9" t="s">
        <v>97</v>
      </c>
      <c r="C642" s="20" t="s">
        <v>72</v>
      </c>
      <c r="D642" s="11"/>
      <c r="E642" s="11"/>
      <c r="F642" s="39">
        <f>F641+0</f>
        <v>365.07</v>
      </c>
    </row>
    <row r="643" ht="19.4" customHeight="1">
      <c r="A643" s="8"/>
      <c r="B643" s="9"/>
      <c r="C643" s="20"/>
      <c r="D643" s="11"/>
      <c r="E643" s="11"/>
      <c r="F643" s="13"/>
    </row>
    <row r="644" ht="19.4" customHeight="1">
      <c r="A644" s="8"/>
      <c r="B644" s="9"/>
      <c r="C644" s="20"/>
      <c r="D644" s="11"/>
      <c r="E644" s="11"/>
      <c r="F644" s="13"/>
    </row>
    <row r="645" ht="19.4" customHeight="1">
      <c r="A645" s="8"/>
      <c r="B645" s="9"/>
      <c r="C645" s="20"/>
      <c r="D645" s="11"/>
      <c r="E645" s="11"/>
      <c r="F645" s="13"/>
    </row>
    <row r="646" ht="19.4" customHeight="1">
      <c r="A646" s="8"/>
      <c r="B646" s="9"/>
      <c r="C646" s="20"/>
      <c r="D646" s="11"/>
      <c r="E646" s="11"/>
      <c r="F646" s="13"/>
    </row>
    <row r="647" ht="19.4" customHeight="1">
      <c r="A647" s="8"/>
      <c r="B647" s="9"/>
      <c r="C647" s="20"/>
      <c r="D647" s="11"/>
      <c r="E647" s="11"/>
      <c r="F647" s="13"/>
    </row>
    <row r="648" ht="19.4" customHeight="1">
      <c r="A648" s="8"/>
      <c r="B648" s="9"/>
      <c r="C648" s="20"/>
      <c r="D648" s="11"/>
      <c r="E648" s="11"/>
      <c r="F648" s="13"/>
    </row>
    <row r="649" ht="19.4" customHeight="1">
      <c r="A649" s="8"/>
      <c r="B649" s="9"/>
      <c r="C649" s="20"/>
      <c r="D649" s="11"/>
      <c r="E649" s="11"/>
      <c r="F649" s="13"/>
    </row>
    <row r="650" ht="19.4" customHeight="1">
      <c r="A650" s="8"/>
      <c r="B650" s="9"/>
      <c r="C650" s="20"/>
      <c r="D650" s="11"/>
      <c r="E650" s="11"/>
      <c r="F650" s="13"/>
    </row>
    <row r="651" ht="19.4" customHeight="1">
      <c r="A651" s="8"/>
      <c r="B651" s="9"/>
      <c r="C651" s="20"/>
      <c r="D651" s="11"/>
      <c r="E651" s="11"/>
      <c r="F651" s="13"/>
    </row>
    <row r="652" ht="19.4" customHeight="1">
      <c r="A652" s="8"/>
      <c r="B652" s="9"/>
      <c r="C652" s="20"/>
      <c r="D652" s="11"/>
      <c r="E652" s="11"/>
      <c r="F652" s="13"/>
    </row>
    <row r="653" ht="19.4" customHeight="1">
      <c r="A653" s="8"/>
      <c r="B653" s="9"/>
      <c r="C653" s="20"/>
      <c r="D653" s="11"/>
      <c r="E653" s="11"/>
      <c r="F653" s="13"/>
    </row>
    <row r="654" ht="19.4" customHeight="1">
      <c r="A654" s="8"/>
      <c r="B654" s="9"/>
      <c r="C654" s="20"/>
      <c r="D654" s="11"/>
      <c r="E654" s="11"/>
      <c r="F654" s="13"/>
    </row>
    <row r="655" ht="19.4" customHeight="1">
      <c r="A655" s="8"/>
      <c r="B655" s="9"/>
      <c r="C655" s="20"/>
      <c r="D655" s="11"/>
      <c r="E655" s="11"/>
      <c r="F655" s="13"/>
    </row>
    <row r="656" ht="19.4" customHeight="1">
      <c r="A656" s="8"/>
      <c r="B656" s="9"/>
      <c r="C656" s="20"/>
      <c r="D656" s="11"/>
      <c r="E656" s="11"/>
      <c r="F656" s="13"/>
    </row>
    <row r="657" ht="19.4" customHeight="1">
      <c r="A657" s="8"/>
      <c r="B657" s="9"/>
      <c r="C657" s="20"/>
      <c r="D657" s="11"/>
      <c r="E657" s="11"/>
      <c r="F657" s="13"/>
    </row>
    <row r="658" ht="19.4" customHeight="1">
      <c r="A658" s="8"/>
      <c r="B658" s="9"/>
      <c r="C658" s="20"/>
      <c r="D658" s="11"/>
      <c r="E658" s="11"/>
      <c r="F658" s="13"/>
    </row>
    <row r="659" ht="19.4" customHeight="1">
      <c r="A659" s="15"/>
      <c r="B659" s="16"/>
      <c r="C659" s="26"/>
      <c r="D659" s="17"/>
      <c r="E659" s="17"/>
      <c r="F659" s="18"/>
    </row>
    <row r="660" ht="13.85" customHeight="1">
      <c r="A660" s="28"/>
      <c r="B660" s="2"/>
      <c r="C660" s="3"/>
      <c r="D660" s="4"/>
      <c r="E660" s="4"/>
      <c r="F660" s="4"/>
    </row>
    <row r="661" ht="13.85" customHeight="1">
      <c r="A661" s="3"/>
      <c r="B661" s="2"/>
      <c r="C661" s="3"/>
      <c r="D661" s="4"/>
      <c r="E661" s="4"/>
      <c r="F661" s="4"/>
    </row>
    <row r="662" ht="31.25" customHeight="1">
      <c r="A662" s="1" t="s">
        <v>64</v>
      </c>
      <c r="B662" s="2"/>
      <c r="C662" s="3"/>
      <c r="D662" s="4"/>
      <c r="E662" s="4"/>
      <c r="F662" s="4"/>
    </row>
    <row r="663" ht="15.1" customHeight="1">
      <c r="A663" s="30"/>
      <c r="B663" s="2"/>
      <c r="C663" s="3"/>
      <c r="D663" s="4"/>
      <c r="E663" s="4"/>
      <c r="F663" s="4"/>
    </row>
    <row r="664" ht="20.85" customHeight="1">
      <c r="A664" s="31" t="s">
        <v>198</v>
      </c>
      <c r="B664" s="2"/>
      <c r="C664" s="31" t="s">
        <v>199</v>
      </c>
      <c r="D664" s="4"/>
      <c r="E664" s="4"/>
      <c r="F664" s="32" t="s">
        <v>200</v>
      </c>
    </row>
    <row r="665" ht="20.85" customHeight="1">
      <c r="A665" s="33" t="s">
        <v>201</v>
      </c>
      <c r="B665" s="34"/>
      <c r="C665" s="6"/>
      <c r="D665" s="35"/>
      <c r="E665" s="35"/>
      <c r="F665" s="36"/>
    </row>
    <row r="666" ht="22.3" customHeight="1">
      <c r="A666" s="37" t="s">
        <v>202</v>
      </c>
      <c r="B666" s="9"/>
      <c r="C666" s="20"/>
      <c r="D666" s="11"/>
      <c r="E666" s="11"/>
      <c r="F666" s="13"/>
    </row>
    <row r="667" ht="24.45" customHeight="1">
      <c r="A667" s="8" t="s">
        <v>2</v>
      </c>
      <c r="B667" s="20" t="s">
        <v>29</v>
      </c>
      <c r="C667" s="20" t="s">
        <v>30</v>
      </c>
      <c r="D667" s="20" t="s">
        <v>31</v>
      </c>
      <c r="E667" s="20" t="s">
        <v>32</v>
      </c>
      <c r="F667" s="38" t="s">
        <v>33</v>
      </c>
    </row>
    <row r="668" ht="19.4" customHeight="1">
      <c r="A668" s="8" t="s">
        <v>70</v>
      </c>
      <c r="B668" s="9" t="s">
        <v>71</v>
      </c>
      <c r="C668" s="20" t="s">
        <v>72</v>
      </c>
      <c r="D668" s="11"/>
      <c r="E668" s="11"/>
      <c r="F668" s="39">
        <f>F669+F676</f>
        <v>694.87</v>
      </c>
    </row>
    <row r="669" ht="19.4" customHeight="1">
      <c r="A669" s="8" t="s">
        <v>10</v>
      </c>
      <c r="B669" s="9" t="s">
        <v>73</v>
      </c>
      <c r="C669" s="20" t="s">
        <v>72</v>
      </c>
      <c r="D669" s="11"/>
      <c r="E669" s="11"/>
      <c r="F669" s="39">
        <f>F670+F672+F674+F675</f>
        <v>647.6</v>
      </c>
    </row>
    <row r="670" ht="19.4" customHeight="1">
      <c r="A670" s="22">
        <v>1</v>
      </c>
      <c r="B670" s="9" t="s">
        <v>74</v>
      </c>
      <c r="C670" s="20" t="s">
        <v>72</v>
      </c>
      <c r="D670" s="11"/>
      <c r="E670" s="11"/>
      <c r="F670" s="39">
        <f>F671</f>
        <v>35.6</v>
      </c>
    </row>
    <row r="671" ht="19.4" customHeight="1">
      <c r="A671" s="8"/>
      <c r="B671" s="9" t="s">
        <v>113</v>
      </c>
      <c r="C671" s="20" t="s">
        <v>60</v>
      </c>
      <c r="D671" s="10">
        <v>5.13</v>
      </c>
      <c r="E671" s="10">
        <v>6.94</v>
      </c>
      <c r="F671" s="39">
        <f>round(D671*E671,2)</f>
        <v>35.6</v>
      </c>
    </row>
    <row r="672" ht="19.4" customHeight="1">
      <c r="A672" s="22">
        <v>2</v>
      </c>
      <c r="B672" s="9" t="s">
        <v>77</v>
      </c>
      <c r="C672" s="20" t="s">
        <v>72</v>
      </c>
      <c r="D672" s="11"/>
      <c r="E672" s="11"/>
      <c r="F672" s="39">
        <f>F673</f>
        <v>612</v>
      </c>
    </row>
    <row r="673" ht="19.4" customHeight="1">
      <c r="A673" s="8"/>
      <c r="B673" s="9" t="s">
        <v>203</v>
      </c>
      <c r="C673" s="20" t="s">
        <v>51</v>
      </c>
      <c r="D673" s="23">
        <v>15.3</v>
      </c>
      <c r="E673" s="24">
        <v>40</v>
      </c>
      <c r="F673" s="39">
        <f>round(D673*E673,2)</f>
        <v>612</v>
      </c>
    </row>
    <row r="674" ht="19.4" customHeight="1">
      <c r="A674" s="22">
        <v>3</v>
      </c>
      <c r="B674" s="9" t="s">
        <v>78</v>
      </c>
      <c r="C674" s="20" t="s">
        <v>72</v>
      </c>
      <c r="D674" s="11"/>
      <c r="E674" s="11"/>
      <c r="F674" s="13"/>
    </row>
    <row r="675" ht="19.4" customHeight="1">
      <c r="A675" s="22">
        <v>4</v>
      </c>
      <c r="B675" s="9" t="s">
        <v>83</v>
      </c>
      <c r="C675" s="20" t="s">
        <v>72</v>
      </c>
      <c r="D675" s="11"/>
      <c r="E675" s="11"/>
      <c r="F675" s="13"/>
    </row>
    <row r="676" ht="19.4" customHeight="1">
      <c r="A676" s="8" t="s">
        <v>12</v>
      </c>
      <c r="B676" s="9" t="s">
        <v>84</v>
      </c>
      <c r="C676" s="20" t="s">
        <v>63</v>
      </c>
      <c r="D676" s="23">
        <v>7.3</v>
      </c>
      <c r="E676" s="10">
        <f>F669</f>
        <v>647.6</v>
      </c>
      <c r="F676" s="39">
        <f>round(D676*E676/100,2)</f>
        <v>47.27</v>
      </c>
    </row>
    <row r="677" ht="19.4" customHeight="1">
      <c r="A677" s="8" t="s">
        <v>85</v>
      </c>
      <c r="B677" s="9" t="s">
        <v>86</v>
      </c>
      <c r="C677" s="20" t="s">
        <v>63</v>
      </c>
      <c r="D677" s="24">
        <v>5</v>
      </c>
      <c r="E677" s="10">
        <f>F668</f>
        <v>694.87</v>
      </c>
      <c r="F677" s="39">
        <f>round(D677*E677/100,2)</f>
        <v>34.74</v>
      </c>
    </row>
    <row r="678" ht="19.4" customHeight="1">
      <c r="A678" s="8" t="s">
        <v>87</v>
      </c>
      <c r="B678" s="9" t="s">
        <v>88</v>
      </c>
      <c r="C678" s="20" t="s">
        <v>63</v>
      </c>
      <c r="D678" s="24">
        <v>7</v>
      </c>
      <c r="E678" s="10">
        <f>(F668+F677)</f>
        <v>729.61</v>
      </c>
      <c r="F678" s="39">
        <f>round(D678*E678/100,2)</f>
        <v>51.07</v>
      </c>
    </row>
    <row r="679" ht="19.4" customHeight="1">
      <c r="A679" s="8" t="s">
        <v>89</v>
      </c>
      <c r="B679" s="9" t="s">
        <v>90</v>
      </c>
      <c r="C679" s="20" t="s">
        <v>72</v>
      </c>
      <c r="D679" s="11"/>
      <c r="E679" s="11"/>
      <c r="F679" s="39">
        <f>F680</f>
        <v>1378.38</v>
      </c>
    </row>
    <row r="680" ht="19.4" customHeight="1">
      <c r="A680" s="8"/>
      <c r="B680" s="9" t="s">
        <v>203</v>
      </c>
      <c r="C680" s="20" t="s">
        <v>51</v>
      </c>
      <c r="D680" s="23">
        <f>D673</f>
        <v>15.3</v>
      </c>
      <c r="E680" s="10">
        <v>90.09</v>
      </c>
      <c r="F680" s="39">
        <f>round(D680*E680,2)</f>
        <v>1378.38</v>
      </c>
    </row>
    <row r="681" ht="19.4" customHeight="1">
      <c r="A681" s="8" t="s">
        <v>93</v>
      </c>
      <c r="B681" s="9" t="s">
        <v>94</v>
      </c>
      <c r="C681" s="20" t="s">
        <v>63</v>
      </c>
      <c r="D681" s="24">
        <v>9</v>
      </c>
      <c r="E681" s="10">
        <f>(F668+F677+F678+F679+0)</f>
        <v>2159.06</v>
      </c>
      <c r="F681" s="39">
        <f>round(D681*E681/100,2)</f>
        <v>194.32</v>
      </c>
    </row>
    <row r="682" ht="19.4" customHeight="1">
      <c r="A682" s="8" t="s">
        <v>95</v>
      </c>
      <c r="B682" s="9" t="s">
        <v>96</v>
      </c>
      <c r="C682" s="20" t="s">
        <v>72</v>
      </c>
      <c r="D682" s="11"/>
      <c r="E682" s="11"/>
      <c r="F682" s="39">
        <f>F668+F677+F678+F679+0+F681</f>
        <v>2353.38</v>
      </c>
    </row>
    <row r="683" ht="19.4" customHeight="1">
      <c r="A683" s="8"/>
      <c r="B683" s="9" t="s">
        <v>97</v>
      </c>
      <c r="C683" s="20" t="s">
        <v>72</v>
      </c>
      <c r="D683" s="11"/>
      <c r="E683" s="11"/>
      <c r="F683" s="39">
        <f>F682+0</f>
        <v>2353.38</v>
      </c>
    </row>
    <row r="684" ht="19.4" customHeight="1">
      <c r="A684" s="8"/>
      <c r="B684" s="9"/>
      <c r="C684" s="20"/>
      <c r="D684" s="11"/>
      <c r="E684" s="11"/>
      <c r="F684" s="13"/>
    </row>
    <row r="685" ht="19.4" customHeight="1">
      <c r="A685" s="8"/>
      <c r="B685" s="9"/>
      <c r="C685" s="20"/>
      <c r="D685" s="11"/>
      <c r="E685" s="11"/>
      <c r="F685" s="13"/>
    </row>
    <row r="686" ht="19.4" customHeight="1">
      <c r="A686" s="8"/>
      <c r="B686" s="9"/>
      <c r="C686" s="20"/>
      <c r="D686" s="11"/>
      <c r="E686" s="11"/>
      <c r="F686" s="13"/>
    </row>
    <row r="687" ht="19.4" customHeight="1">
      <c r="A687" s="8"/>
      <c r="B687" s="9"/>
      <c r="C687" s="20"/>
      <c r="D687" s="11"/>
      <c r="E687" s="11"/>
      <c r="F687" s="13"/>
    </row>
    <row r="688" ht="19.4" customHeight="1">
      <c r="A688" s="8"/>
      <c r="B688" s="9"/>
      <c r="C688" s="20"/>
      <c r="D688" s="11"/>
      <c r="E688" s="11"/>
      <c r="F688" s="13"/>
    </row>
    <row r="689" ht="19.4" customHeight="1">
      <c r="A689" s="8"/>
      <c r="B689" s="9"/>
      <c r="C689" s="20"/>
      <c r="D689" s="11"/>
      <c r="E689" s="11"/>
      <c r="F689" s="13"/>
    </row>
    <row r="690" ht="19.4" customHeight="1">
      <c r="A690" s="8"/>
      <c r="B690" s="9"/>
      <c r="C690" s="20"/>
      <c r="D690" s="11"/>
      <c r="E690" s="11"/>
      <c r="F690" s="13"/>
    </row>
    <row r="691" ht="19.4" customHeight="1">
      <c r="A691" s="8"/>
      <c r="B691" s="9"/>
      <c r="C691" s="20"/>
      <c r="D691" s="11"/>
      <c r="E691" s="11"/>
      <c r="F691" s="13"/>
    </row>
    <row r="692" ht="19.4" customHeight="1">
      <c r="A692" s="8"/>
      <c r="B692" s="9"/>
      <c r="C692" s="20"/>
      <c r="D692" s="11"/>
      <c r="E692" s="11"/>
      <c r="F692" s="13"/>
    </row>
    <row r="693" ht="19.4" customHeight="1">
      <c r="A693" s="8"/>
      <c r="B693" s="9"/>
      <c r="C693" s="20"/>
      <c r="D693" s="11"/>
      <c r="E693" s="11"/>
      <c r="F693" s="13"/>
    </row>
    <row r="694" ht="19.4" customHeight="1">
      <c r="A694" s="8"/>
      <c r="B694" s="9"/>
      <c r="C694" s="20"/>
      <c r="D694" s="11"/>
      <c r="E694" s="11"/>
      <c r="F694" s="13"/>
    </row>
    <row r="695" ht="19.4" customHeight="1">
      <c r="A695" s="8"/>
      <c r="B695" s="9"/>
      <c r="C695" s="20"/>
      <c r="D695" s="11"/>
      <c r="E695" s="11"/>
      <c r="F695" s="13"/>
    </row>
    <row r="696" ht="19.4" customHeight="1">
      <c r="A696" s="8"/>
      <c r="B696" s="9"/>
      <c r="C696" s="20"/>
      <c r="D696" s="11"/>
      <c r="E696" s="11"/>
      <c r="F696" s="13"/>
    </row>
    <row r="697" ht="19.4" customHeight="1">
      <c r="A697" s="8"/>
      <c r="B697" s="9"/>
      <c r="C697" s="20"/>
      <c r="D697" s="11"/>
      <c r="E697" s="11"/>
      <c r="F697" s="13"/>
    </row>
    <row r="698" ht="19.4" customHeight="1">
      <c r="A698" s="8"/>
      <c r="B698" s="9"/>
      <c r="C698" s="20"/>
      <c r="D698" s="11"/>
      <c r="E698" s="11"/>
      <c r="F698" s="13"/>
    </row>
    <row r="699" ht="19.4" customHeight="1">
      <c r="A699" s="15"/>
      <c r="B699" s="16"/>
      <c r="C699" s="26"/>
      <c r="D699" s="17"/>
      <c r="E699" s="17"/>
      <c r="F699" s="18"/>
    </row>
    <row r="700" ht="15.3" customHeight="1">
      <c r="A700" s="28"/>
      <c r="B700" s="2"/>
      <c r="C700" s="3"/>
      <c r="D700" s="4"/>
      <c r="E700" s="4"/>
      <c r="F700" s="4"/>
    </row>
    <row r="701" ht="15.3" customHeight="1">
      <c r="A701" s="3"/>
      <c r="B701" s="2"/>
      <c r="C701" s="3"/>
      <c r="D701" s="4"/>
      <c r="E701" s="4"/>
      <c r="F701" s="4"/>
    </row>
    <row r="702" ht="31.25" customHeight="1">
      <c r="A702" s="1" t="s">
        <v>64</v>
      </c>
      <c r="B702" s="2"/>
      <c r="C702" s="3"/>
      <c r="D702" s="4"/>
      <c r="E702" s="4"/>
      <c r="F702" s="4"/>
    </row>
    <row r="703" ht="15.1" customHeight="1">
      <c r="A703" s="30"/>
      <c r="B703" s="2"/>
      <c r="C703" s="3"/>
      <c r="D703" s="4"/>
      <c r="E703" s="4"/>
      <c r="F703" s="4"/>
    </row>
    <row r="704" ht="20.85" customHeight="1">
      <c r="A704" s="31" t="s">
        <v>204</v>
      </c>
      <c r="B704" s="2"/>
      <c r="C704" s="31" t="s">
        <v>205</v>
      </c>
      <c r="D704" s="4"/>
      <c r="E704" s="4"/>
      <c r="F704" s="32" t="s">
        <v>67</v>
      </c>
    </row>
    <row r="705" ht="20.85" customHeight="1">
      <c r="A705" s="33" t="s">
        <v>206</v>
      </c>
      <c r="B705" s="34"/>
      <c r="C705" s="6"/>
      <c r="D705" s="35"/>
      <c r="E705" s="35"/>
      <c r="F705" s="36"/>
    </row>
    <row r="706" ht="22.3" customHeight="1">
      <c r="A706" s="37" t="s">
        <v>207</v>
      </c>
      <c r="B706" s="9"/>
      <c r="C706" s="20"/>
      <c r="D706" s="11"/>
      <c r="E706" s="11"/>
      <c r="F706" s="13"/>
    </row>
    <row r="707" ht="24.45" customHeight="1">
      <c r="A707" s="8" t="s">
        <v>2</v>
      </c>
      <c r="B707" s="20" t="s">
        <v>29</v>
      </c>
      <c r="C707" s="20" t="s">
        <v>30</v>
      </c>
      <c r="D707" s="20" t="s">
        <v>31</v>
      </c>
      <c r="E707" s="20" t="s">
        <v>32</v>
      </c>
      <c r="F707" s="38" t="s">
        <v>33</v>
      </c>
    </row>
    <row r="708" ht="19.4" customHeight="1">
      <c r="A708" s="8" t="s">
        <v>70</v>
      </c>
      <c r="B708" s="9" t="s">
        <v>71</v>
      </c>
      <c r="C708" s="20" t="s">
        <v>72</v>
      </c>
      <c r="D708" s="11"/>
      <c r="E708" s="11"/>
      <c r="F708" s="39">
        <f>F709+F719</f>
        <v>2203.57</v>
      </c>
    </row>
    <row r="709" ht="19.4" customHeight="1">
      <c r="A709" s="8" t="s">
        <v>10</v>
      </c>
      <c r="B709" s="9" t="s">
        <v>73</v>
      </c>
      <c r="C709" s="20" t="s">
        <v>72</v>
      </c>
      <c r="D709" s="11"/>
      <c r="E709" s="11"/>
      <c r="F709" s="39">
        <f>F710+F713+F714+F717</f>
        <v>2092.66</v>
      </c>
    </row>
    <row r="710" ht="19.4" customHeight="1">
      <c r="A710" s="22">
        <v>1</v>
      </c>
      <c r="B710" s="9" t="s">
        <v>74</v>
      </c>
      <c r="C710" s="20" t="s">
        <v>72</v>
      </c>
      <c r="D710" s="11"/>
      <c r="E710" s="11"/>
      <c r="F710" s="39">
        <f>F711+F712</f>
        <v>1688.18</v>
      </c>
    </row>
    <row r="711" ht="19.4" customHeight="1">
      <c r="A711" s="8"/>
      <c r="B711" s="9" t="s">
        <v>75</v>
      </c>
      <c r="C711" s="20" t="s">
        <v>60</v>
      </c>
      <c r="D711" s="23">
        <v>8.7</v>
      </c>
      <c r="E711" s="10">
        <v>8.78</v>
      </c>
      <c r="F711" s="39">
        <f>round(D711*E711,2)</f>
        <v>76.39</v>
      </c>
    </row>
    <row r="712" ht="19.4" customHeight="1">
      <c r="A712" s="8"/>
      <c r="B712" s="9" t="s">
        <v>76</v>
      </c>
      <c r="C712" s="20" t="s">
        <v>60</v>
      </c>
      <c r="D712" s="23">
        <v>426.4</v>
      </c>
      <c r="E712" s="10">
        <v>3.78</v>
      </c>
      <c r="F712" s="39">
        <f>round(D712*E712,2)</f>
        <v>1611.79</v>
      </c>
    </row>
    <row r="713" ht="19.4" customHeight="1">
      <c r="A713" s="22">
        <v>2</v>
      </c>
      <c r="B713" s="9" t="s">
        <v>77</v>
      </c>
      <c r="C713" s="20" t="s">
        <v>72</v>
      </c>
      <c r="D713" s="11"/>
      <c r="E713" s="11"/>
      <c r="F713" s="13"/>
    </row>
    <row r="714" ht="19.4" customHeight="1">
      <c r="A714" s="22">
        <v>3</v>
      </c>
      <c r="B714" s="9" t="s">
        <v>78</v>
      </c>
      <c r="C714" s="20" t="s">
        <v>72</v>
      </c>
      <c r="D714" s="11"/>
      <c r="E714" s="11"/>
      <c r="F714" s="39">
        <f>F715+F716</f>
        <v>320.94</v>
      </c>
    </row>
    <row r="715" ht="19.4" customHeight="1">
      <c r="A715" s="8"/>
      <c r="B715" s="9" t="s">
        <v>103</v>
      </c>
      <c r="C715" s="20" t="s">
        <v>80</v>
      </c>
      <c r="D715" s="23">
        <v>15.6</v>
      </c>
      <c r="E715" s="10">
        <v>17.1</v>
      </c>
      <c r="F715" s="39">
        <f>round(D715*E715,2)</f>
        <v>266.76</v>
      </c>
    </row>
    <row r="716" ht="19.4" customHeight="1">
      <c r="A716" s="8"/>
      <c r="B716" s="9" t="s">
        <v>124</v>
      </c>
      <c r="C716" s="20" t="s">
        <v>80</v>
      </c>
      <c r="D716" s="23">
        <v>64.5</v>
      </c>
      <c r="E716" s="10">
        <v>0.84</v>
      </c>
      <c r="F716" s="39">
        <f>round(D716*E716,2)</f>
        <v>54.18</v>
      </c>
    </row>
    <row r="717" ht="19.4" customHeight="1">
      <c r="A717" s="22">
        <v>4</v>
      </c>
      <c r="B717" s="9" t="s">
        <v>83</v>
      </c>
      <c r="C717" s="20" t="s">
        <v>72</v>
      </c>
      <c r="D717" s="11"/>
      <c r="E717" s="11"/>
      <c r="F717" s="39">
        <f>F718</f>
        <v>83.54</v>
      </c>
    </row>
    <row r="718" ht="19.4" customHeight="1">
      <c r="A718" s="8"/>
      <c r="B718" s="9" t="s">
        <v>83</v>
      </c>
      <c r="C718" s="20" t="s">
        <v>63</v>
      </c>
      <c r="D718" s="10">
        <v>4.16</v>
      </c>
      <c r="E718" s="10">
        <f>F711+F712+F715+F716</f>
        <v>2009.12</v>
      </c>
      <c r="F718" s="39">
        <f>round(D718*E718/100,2)</f>
        <v>83.54</v>
      </c>
    </row>
    <row r="719" ht="19.4" customHeight="1">
      <c r="A719" s="8" t="s">
        <v>12</v>
      </c>
      <c r="B719" s="9" t="s">
        <v>84</v>
      </c>
      <c r="C719" s="20" t="s">
        <v>63</v>
      </c>
      <c r="D719" s="23">
        <v>5.3</v>
      </c>
      <c r="E719" s="10">
        <f>F709</f>
        <v>2092.66</v>
      </c>
      <c r="F719" s="39">
        <f>round(D719*E719/100,2)</f>
        <v>110.91</v>
      </c>
    </row>
    <row r="720" ht="19.4" customHeight="1">
      <c r="A720" s="8" t="s">
        <v>85</v>
      </c>
      <c r="B720" s="9" t="s">
        <v>86</v>
      </c>
      <c r="C720" s="20" t="s">
        <v>63</v>
      </c>
      <c r="D720" s="24">
        <v>5</v>
      </c>
      <c r="E720" s="10">
        <f>F708</f>
        <v>2203.57</v>
      </c>
      <c r="F720" s="39">
        <f>round(D720*E720/100,2)</f>
        <v>110.18</v>
      </c>
    </row>
    <row r="721" ht="19.4" customHeight="1">
      <c r="A721" s="8" t="s">
        <v>87</v>
      </c>
      <c r="B721" s="9" t="s">
        <v>88</v>
      </c>
      <c r="C721" s="20" t="s">
        <v>63</v>
      </c>
      <c r="D721" s="24">
        <v>7</v>
      </c>
      <c r="E721" s="10">
        <f>(F708+F720)</f>
        <v>2313.75</v>
      </c>
      <c r="F721" s="39">
        <f>round(D721*E721/100,2)</f>
        <v>161.96</v>
      </c>
    </row>
    <row r="722" ht="19.4" customHeight="1">
      <c r="A722" s="8" t="s">
        <v>89</v>
      </c>
      <c r="B722" s="9" t="s">
        <v>94</v>
      </c>
      <c r="C722" s="20" t="s">
        <v>63</v>
      </c>
      <c r="D722" s="24">
        <v>9</v>
      </c>
      <c r="E722" s="10">
        <f>(F708+F720+F721+0+0)</f>
        <v>2475.71</v>
      </c>
      <c r="F722" s="39">
        <f>round(D722*E722/100,2)</f>
        <v>222.81</v>
      </c>
    </row>
    <row r="723" ht="19.4" customHeight="1">
      <c r="A723" s="8" t="s">
        <v>93</v>
      </c>
      <c r="B723" s="9" t="s">
        <v>96</v>
      </c>
      <c r="C723" s="20" t="s">
        <v>72</v>
      </c>
      <c r="D723" s="11"/>
      <c r="E723" s="11"/>
      <c r="F723" s="39">
        <f>F708+F720+F721+0+0+F722</f>
        <v>2698.52</v>
      </c>
    </row>
    <row r="724" ht="19.4" customHeight="1">
      <c r="A724" s="8"/>
      <c r="B724" s="9" t="s">
        <v>97</v>
      </c>
      <c r="C724" s="20" t="s">
        <v>72</v>
      </c>
      <c r="D724" s="11"/>
      <c r="E724" s="11"/>
      <c r="F724" s="39">
        <f>F723+0</f>
        <v>2698.52</v>
      </c>
    </row>
    <row r="725" ht="19.4" customHeight="1">
      <c r="A725" s="8"/>
      <c r="B725" s="9"/>
      <c r="C725" s="20"/>
      <c r="D725" s="11"/>
      <c r="E725" s="11"/>
      <c r="F725" s="13"/>
    </row>
    <row r="726" ht="19.4" customHeight="1">
      <c r="A726" s="8"/>
      <c r="B726" s="9"/>
      <c r="C726" s="20"/>
      <c r="D726" s="11"/>
      <c r="E726" s="11"/>
      <c r="F726" s="13"/>
    </row>
    <row r="727" ht="19.4" customHeight="1">
      <c r="A727" s="8"/>
      <c r="B727" s="9"/>
      <c r="C727" s="20"/>
      <c r="D727" s="11"/>
      <c r="E727" s="11"/>
      <c r="F727" s="13"/>
    </row>
    <row r="728" ht="19.4" customHeight="1">
      <c r="A728" s="8"/>
      <c r="B728" s="9"/>
      <c r="C728" s="20"/>
      <c r="D728" s="11"/>
      <c r="E728" s="11"/>
      <c r="F728" s="13"/>
    </row>
    <row r="729" ht="19.4" customHeight="1">
      <c r="A729" s="8"/>
      <c r="B729" s="9"/>
      <c r="C729" s="20"/>
      <c r="D729" s="11"/>
      <c r="E729" s="11"/>
      <c r="F729" s="13"/>
    </row>
    <row r="730" ht="19.4" customHeight="1">
      <c r="A730" s="8"/>
      <c r="B730" s="9"/>
      <c r="C730" s="20"/>
      <c r="D730" s="11"/>
      <c r="E730" s="11"/>
      <c r="F730" s="13"/>
    </row>
    <row r="731" ht="19.4" customHeight="1">
      <c r="A731" s="8"/>
      <c r="B731" s="9"/>
      <c r="C731" s="20"/>
      <c r="D731" s="11"/>
      <c r="E731" s="11"/>
      <c r="F731" s="13"/>
    </row>
    <row r="732" ht="19.4" customHeight="1">
      <c r="A732" s="8"/>
      <c r="B732" s="9"/>
      <c r="C732" s="20"/>
      <c r="D732" s="11"/>
      <c r="E732" s="11"/>
      <c r="F732" s="13"/>
    </row>
    <row r="733" ht="19.4" customHeight="1">
      <c r="A733" s="8"/>
      <c r="B733" s="9"/>
      <c r="C733" s="20"/>
      <c r="D733" s="11"/>
      <c r="E733" s="11"/>
      <c r="F733" s="13"/>
    </row>
    <row r="734" ht="19.4" customHeight="1">
      <c r="A734" s="8"/>
      <c r="B734" s="9"/>
      <c r="C734" s="20"/>
      <c r="D734" s="11"/>
      <c r="E734" s="11"/>
      <c r="F734" s="13"/>
    </row>
    <row r="735" ht="19.4" customHeight="1">
      <c r="A735" s="8"/>
      <c r="B735" s="9"/>
      <c r="C735" s="20"/>
      <c r="D735" s="11"/>
      <c r="E735" s="11"/>
      <c r="F735" s="13"/>
    </row>
    <row r="736" ht="19.4" customHeight="1">
      <c r="A736" s="8"/>
      <c r="B736" s="9"/>
      <c r="C736" s="20"/>
      <c r="D736" s="11"/>
      <c r="E736" s="11"/>
      <c r="F736" s="13"/>
    </row>
    <row r="737" ht="19.4" customHeight="1">
      <c r="A737" s="8"/>
      <c r="B737" s="9"/>
      <c r="C737" s="20"/>
      <c r="D737" s="11"/>
      <c r="E737" s="11"/>
      <c r="F737" s="13"/>
    </row>
    <row r="738" ht="19.4" customHeight="1">
      <c r="A738" s="8"/>
      <c r="B738" s="9"/>
      <c r="C738" s="20"/>
      <c r="D738" s="11"/>
      <c r="E738" s="11"/>
      <c r="F738" s="13"/>
    </row>
    <row r="739" ht="19.4" customHeight="1">
      <c r="A739" s="15"/>
      <c r="B739" s="16"/>
      <c r="C739" s="26"/>
      <c r="D739" s="17"/>
      <c r="E739" s="17"/>
      <c r="F739" s="18"/>
    </row>
    <row r="740" ht="15.3" customHeight="1">
      <c r="A740" s="28"/>
      <c r="B740" s="2"/>
      <c r="C740" s="3"/>
      <c r="D740" s="4"/>
      <c r="E740" s="4"/>
      <c r="F740" s="4"/>
    </row>
    <row r="741" ht="15.3" customHeight="1">
      <c r="A741" s="3"/>
      <c r="B741" s="2"/>
      <c r="C741" s="3"/>
      <c r="D741" s="4"/>
      <c r="E741" s="4"/>
      <c r="F741" s="4"/>
    </row>
    <row r="742" ht="31.25" customHeight="1">
      <c r="A742" s="1" t="s">
        <v>64</v>
      </c>
      <c r="B742" s="2"/>
      <c r="C742" s="3"/>
      <c r="D742" s="4"/>
      <c r="E742" s="4"/>
      <c r="F742" s="4"/>
    </row>
    <row r="743" ht="15.1" customHeight="1">
      <c r="A743" s="30"/>
      <c r="B743" s="2"/>
      <c r="C743" s="3"/>
      <c r="D743" s="4"/>
      <c r="E743" s="4"/>
      <c r="F743" s="4"/>
    </row>
    <row r="744" ht="20.85" customHeight="1">
      <c r="A744" s="31" t="s">
        <v>208</v>
      </c>
      <c r="B744" s="2"/>
      <c r="C744" s="31" t="s">
        <v>209</v>
      </c>
      <c r="D744" s="4"/>
      <c r="E744" s="4"/>
      <c r="F744" s="32" t="s">
        <v>67</v>
      </c>
    </row>
    <row r="745" ht="20.85" customHeight="1">
      <c r="A745" s="33" t="s">
        <v>210</v>
      </c>
      <c r="B745" s="34"/>
      <c r="C745" s="6"/>
      <c r="D745" s="35"/>
      <c r="E745" s="35"/>
      <c r="F745" s="36"/>
    </row>
    <row r="746" ht="22.3" customHeight="1">
      <c r="A746" s="37" t="s">
        <v>211</v>
      </c>
      <c r="B746" s="9"/>
      <c r="C746" s="20"/>
      <c r="D746" s="11"/>
      <c r="E746" s="11"/>
      <c r="F746" s="13"/>
    </row>
    <row r="747" ht="24.45" customHeight="1">
      <c r="A747" s="8" t="s">
        <v>2</v>
      </c>
      <c r="B747" s="20" t="s">
        <v>29</v>
      </c>
      <c r="C747" s="20" t="s">
        <v>30</v>
      </c>
      <c r="D747" s="20" t="s">
        <v>31</v>
      </c>
      <c r="E747" s="20" t="s">
        <v>32</v>
      </c>
      <c r="F747" s="38" t="s">
        <v>33</v>
      </c>
    </row>
    <row r="748" ht="19.4" customHeight="1">
      <c r="A748" s="8" t="s">
        <v>70</v>
      </c>
      <c r="B748" s="9" t="s">
        <v>71</v>
      </c>
      <c r="C748" s="20" t="s">
        <v>72</v>
      </c>
      <c r="D748" s="11"/>
      <c r="E748" s="11"/>
      <c r="F748" s="39">
        <f>F749+F760</f>
        <v>831.66</v>
      </c>
    </row>
    <row r="749" ht="19.4" customHeight="1">
      <c r="A749" s="8" t="s">
        <v>10</v>
      </c>
      <c r="B749" s="9" t="s">
        <v>73</v>
      </c>
      <c r="C749" s="20" t="s">
        <v>72</v>
      </c>
      <c r="D749" s="11"/>
      <c r="E749" s="11"/>
      <c r="F749" s="39">
        <f>F750+F753+F754+F758</f>
        <v>789.8</v>
      </c>
    </row>
    <row r="750" ht="19.4" customHeight="1">
      <c r="A750" s="22">
        <v>1</v>
      </c>
      <c r="B750" s="9" t="s">
        <v>74</v>
      </c>
      <c r="C750" s="20" t="s">
        <v>72</v>
      </c>
      <c r="D750" s="11"/>
      <c r="E750" s="11"/>
      <c r="F750" s="39">
        <f>F751+F752</f>
        <v>26.21</v>
      </c>
    </row>
    <row r="751" ht="19.4" customHeight="1">
      <c r="A751" s="8"/>
      <c r="B751" s="9" t="s">
        <v>75</v>
      </c>
      <c r="C751" s="20" t="s">
        <v>60</v>
      </c>
      <c r="D751" s="23">
        <v>0.1</v>
      </c>
      <c r="E751" s="10">
        <v>8.78</v>
      </c>
      <c r="F751" s="39">
        <f>round(D751*E751,2)</f>
        <v>0.88</v>
      </c>
    </row>
    <row r="752" ht="19.4" customHeight="1">
      <c r="A752" s="8"/>
      <c r="B752" s="9" t="s">
        <v>76</v>
      </c>
      <c r="C752" s="20" t="s">
        <v>60</v>
      </c>
      <c r="D752" s="23">
        <v>6.7</v>
      </c>
      <c r="E752" s="10">
        <v>3.78</v>
      </c>
      <c r="F752" s="39">
        <f>round(D752*E752,2)</f>
        <v>25.33</v>
      </c>
    </row>
    <row r="753" ht="19.4" customHeight="1">
      <c r="A753" s="22">
        <v>2</v>
      </c>
      <c r="B753" s="9" t="s">
        <v>77</v>
      </c>
      <c r="C753" s="20" t="s">
        <v>72</v>
      </c>
      <c r="D753" s="11"/>
      <c r="E753" s="11"/>
      <c r="F753" s="13"/>
    </row>
    <row r="754" ht="19.4" customHeight="1">
      <c r="A754" s="22">
        <v>3</v>
      </c>
      <c r="B754" s="9" t="s">
        <v>78</v>
      </c>
      <c r="C754" s="20" t="s">
        <v>72</v>
      </c>
      <c r="D754" s="11"/>
      <c r="E754" s="11"/>
      <c r="F754" s="39">
        <f>F755+F756+F757</f>
        <v>685.32</v>
      </c>
    </row>
    <row r="755" ht="19.4" customHeight="1">
      <c r="A755" s="8"/>
      <c r="B755" s="9" t="s">
        <v>212</v>
      </c>
      <c r="C755" s="20" t="s">
        <v>80</v>
      </c>
      <c r="D755" s="23">
        <v>0.9</v>
      </c>
      <c r="E755" s="10">
        <v>194.49</v>
      </c>
      <c r="F755" s="39">
        <f>round(D755*E755,2)</f>
        <v>175.04</v>
      </c>
    </row>
    <row r="756" ht="19.4" customHeight="1">
      <c r="A756" s="8"/>
      <c r="B756" s="9" t="s">
        <v>81</v>
      </c>
      <c r="C756" s="20" t="s">
        <v>80</v>
      </c>
      <c r="D756" s="10">
        <v>0.45</v>
      </c>
      <c r="E756" s="10">
        <v>81.38</v>
      </c>
      <c r="F756" s="39">
        <f>round(D756*E756,2)</f>
        <v>36.62</v>
      </c>
    </row>
    <row r="757" ht="19.4" customHeight="1">
      <c r="A757" s="8"/>
      <c r="B757" s="9" t="s">
        <v>213</v>
      </c>
      <c r="C757" s="20" t="s">
        <v>80</v>
      </c>
      <c r="D757" s="10">
        <v>5.04</v>
      </c>
      <c r="E757" s="10">
        <v>93.98</v>
      </c>
      <c r="F757" s="39">
        <f>round(D757*E757,2)</f>
        <v>473.66</v>
      </c>
    </row>
    <row r="758" ht="19.4" customHeight="1">
      <c r="A758" s="22">
        <v>4</v>
      </c>
      <c r="B758" s="9" t="s">
        <v>83</v>
      </c>
      <c r="C758" s="20" t="s">
        <v>72</v>
      </c>
      <c r="D758" s="11"/>
      <c r="E758" s="11"/>
      <c r="F758" s="39">
        <f>F759</f>
        <v>78.27</v>
      </c>
    </row>
    <row r="759" ht="19.4" customHeight="1">
      <c r="A759" s="8"/>
      <c r="B759" s="9" t="s">
        <v>83</v>
      </c>
      <c r="C759" s="20" t="s">
        <v>63</v>
      </c>
      <c r="D759" s="24">
        <v>11</v>
      </c>
      <c r="E759" s="10">
        <f>F751+F752+F755+F756+F757</f>
        <v>711.53</v>
      </c>
      <c r="F759" s="39">
        <f>round(D759*E759/100,2)</f>
        <v>78.27</v>
      </c>
    </row>
    <row r="760" ht="19.4" customHeight="1">
      <c r="A760" s="8" t="s">
        <v>12</v>
      </c>
      <c r="B760" s="9" t="s">
        <v>84</v>
      </c>
      <c r="C760" s="20" t="s">
        <v>63</v>
      </c>
      <c r="D760" s="23">
        <v>5.3</v>
      </c>
      <c r="E760" s="10">
        <f>F749</f>
        <v>789.8</v>
      </c>
      <c r="F760" s="39">
        <f>round(D760*E760/100,2)</f>
        <v>41.86</v>
      </c>
    </row>
    <row r="761" ht="19.4" customHeight="1">
      <c r="A761" s="8" t="s">
        <v>85</v>
      </c>
      <c r="B761" s="9" t="s">
        <v>86</v>
      </c>
      <c r="C761" s="20" t="s">
        <v>63</v>
      </c>
      <c r="D761" s="24">
        <v>5</v>
      </c>
      <c r="E761" s="10">
        <f>F748</f>
        <v>831.66</v>
      </c>
      <c r="F761" s="39">
        <f>round(D761*E761/100,2)</f>
        <v>41.58</v>
      </c>
    </row>
    <row r="762" ht="19.4" customHeight="1">
      <c r="A762" s="8" t="s">
        <v>87</v>
      </c>
      <c r="B762" s="9" t="s">
        <v>88</v>
      </c>
      <c r="C762" s="20" t="s">
        <v>63</v>
      </c>
      <c r="D762" s="24">
        <v>7</v>
      </c>
      <c r="E762" s="10">
        <f>(F748+F761)</f>
        <v>873.24</v>
      </c>
      <c r="F762" s="39">
        <f>round(D762*E762/100,2)</f>
        <v>61.13</v>
      </c>
    </row>
    <row r="763" ht="19.4" customHeight="1">
      <c r="A763" s="8" t="s">
        <v>89</v>
      </c>
      <c r="B763" s="9" t="s">
        <v>90</v>
      </c>
      <c r="C763" s="20" t="s">
        <v>72</v>
      </c>
      <c r="D763" s="11"/>
      <c r="E763" s="11"/>
      <c r="F763" s="39">
        <f>F764</f>
        <v>247.43</v>
      </c>
    </row>
    <row r="764" ht="19.4" customHeight="1">
      <c r="A764" s="8"/>
      <c r="B764" s="9" t="s">
        <v>91</v>
      </c>
      <c r="C764" s="20" t="s">
        <v>92</v>
      </c>
      <c r="D764" s="25">
        <v>71.928</v>
      </c>
      <c r="E764" s="10">
        <v>3.44</v>
      </c>
      <c r="F764" s="39">
        <f>round(D764*E764,2)</f>
        <v>247.43</v>
      </c>
    </row>
    <row r="765" ht="19.4" customHeight="1">
      <c r="A765" s="8" t="s">
        <v>93</v>
      </c>
      <c r="B765" s="9" t="s">
        <v>94</v>
      </c>
      <c r="C765" s="20" t="s">
        <v>63</v>
      </c>
      <c r="D765" s="24">
        <v>9</v>
      </c>
      <c r="E765" s="10">
        <f>(F748+F761+F762+F763+0)</f>
        <v>1181.8</v>
      </c>
      <c r="F765" s="39">
        <f>round(D765*E765/100,2)</f>
        <v>106.36</v>
      </c>
    </row>
    <row r="766" ht="19.4" customHeight="1">
      <c r="A766" s="8" t="s">
        <v>95</v>
      </c>
      <c r="B766" s="9" t="s">
        <v>96</v>
      </c>
      <c r="C766" s="20" t="s">
        <v>72</v>
      </c>
      <c r="D766" s="11"/>
      <c r="E766" s="11"/>
      <c r="F766" s="39">
        <f>F748+F761+F762+F763+0+F765</f>
        <v>1288.16</v>
      </c>
    </row>
    <row r="767" ht="19.4" customHeight="1">
      <c r="A767" s="8"/>
      <c r="B767" s="9" t="s">
        <v>97</v>
      </c>
      <c r="C767" s="20" t="s">
        <v>72</v>
      </c>
      <c r="D767" s="11"/>
      <c r="E767" s="11"/>
      <c r="F767" s="39">
        <f>F766+0</f>
        <v>1288.16</v>
      </c>
    </row>
    <row r="768" ht="19.4" customHeight="1">
      <c r="A768" s="8"/>
      <c r="B768" s="9"/>
      <c r="C768" s="20"/>
      <c r="D768" s="11"/>
      <c r="E768" s="11"/>
      <c r="F768" s="13"/>
    </row>
    <row r="769" ht="19.4" customHeight="1">
      <c r="A769" s="8"/>
      <c r="B769" s="9"/>
      <c r="C769" s="20"/>
      <c r="D769" s="11"/>
      <c r="E769" s="11"/>
      <c r="F769" s="13"/>
    </row>
    <row r="770" ht="19.4" customHeight="1">
      <c r="A770" s="8"/>
      <c r="B770" s="9"/>
      <c r="C770" s="20"/>
      <c r="D770" s="11"/>
      <c r="E770" s="11"/>
      <c r="F770" s="13"/>
    </row>
    <row r="771" ht="19.4" customHeight="1">
      <c r="A771" s="8"/>
      <c r="B771" s="9"/>
      <c r="C771" s="20"/>
      <c r="D771" s="11"/>
      <c r="E771" s="11"/>
      <c r="F771" s="13"/>
    </row>
    <row r="772" ht="19.4" customHeight="1">
      <c r="A772" s="8"/>
      <c r="B772" s="9"/>
      <c r="C772" s="20"/>
      <c r="D772" s="11"/>
      <c r="E772" s="11"/>
      <c r="F772" s="13"/>
    </row>
    <row r="773" ht="19.4" customHeight="1">
      <c r="A773" s="8"/>
      <c r="B773" s="9"/>
      <c r="C773" s="20"/>
      <c r="D773" s="11"/>
      <c r="E773" s="11"/>
      <c r="F773" s="13"/>
    </row>
    <row r="774" ht="19.4" customHeight="1">
      <c r="A774" s="8"/>
      <c r="B774" s="9"/>
      <c r="C774" s="20"/>
      <c r="D774" s="11"/>
      <c r="E774" s="11"/>
      <c r="F774" s="13"/>
    </row>
    <row r="775" ht="19.4" customHeight="1">
      <c r="A775" s="8"/>
      <c r="B775" s="9"/>
      <c r="C775" s="20"/>
      <c r="D775" s="11"/>
      <c r="E775" s="11"/>
      <c r="F775" s="13"/>
    </row>
    <row r="776" ht="19.4" customHeight="1">
      <c r="A776" s="8"/>
      <c r="B776" s="9"/>
      <c r="C776" s="20"/>
      <c r="D776" s="11"/>
      <c r="E776" s="11"/>
      <c r="F776" s="13"/>
    </row>
    <row r="777" ht="19.4" customHeight="1">
      <c r="A777" s="8"/>
      <c r="B777" s="9"/>
      <c r="C777" s="20"/>
      <c r="D777" s="11"/>
      <c r="E777" s="11"/>
      <c r="F777" s="13"/>
    </row>
    <row r="778" ht="19.4" customHeight="1">
      <c r="A778" s="8"/>
      <c r="B778" s="9"/>
      <c r="C778" s="20"/>
      <c r="D778" s="11"/>
      <c r="E778" s="11"/>
      <c r="F778" s="13"/>
    </row>
    <row r="779" ht="19.4" customHeight="1">
      <c r="A779" s="15"/>
      <c r="B779" s="16"/>
      <c r="C779" s="26"/>
      <c r="D779" s="17"/>
      <c r="E779" s="17"/>
      <c r="F779" s="18"/>
    </row>
    <row r="780" ht="15.3" customHeight="1">
      <c r="A780" s="28"/>
      <c r="B780" s="2"/>
      <c r="C780" s="3"/>
      <c r="D780" s="4"/>
      <c r="E780" s="4"/>
      <c r="F780" s="4"/>
    </row>
    <row r="781" ht="15.3" customHeight="1">
      <c r="A781" s="3"/>
      <c r="B781" s="2"/>
      <c r="C781" s="3"/>
      <c r="D781" s="4"/>
      <c r="E781" s="4"/>
      <c r="F781" s="4"/>
    </row>
    <row r="782" ht="31.25" customHeight="1">
      <c r="A782" s="1" t="s">
        <v>64</v>
      </c>
      <c r="B782" s="2"/>
      <c r="C782" s="3"/>
      <c r="D782" s="4"/>
      <c r="E782" s="4"/>
      <c r="F782" s="4"/>
    </row>
    <row r="783" ht="15.1" customHeight="1">
      <c r="A783" s="30"/>
      <c r="B783" s="2"/>
      <c r="C783" s="3"/>
      <c r="D783" s="4"/>
      <c r="E783" s="4"/>
      <c r="F783" s="4"/>
    </row>
    <row r="784" ht="20.85" customHeight="1">
      <c r="A784" s="31" t="s">
        <v>214</v>
      </c>
      <c r="B784" s="2"/>
      <c r="C784" s="31" t="s">
        <v>215</v>
      </c>
      <c r="D784" s="4"/>
      <c r="E784" s="4"/>
      <c r="F784" s="32" t="s">
        <v>216</v>
      </c>
    </row>
    <row r="785" ht="20.85" customHeight="1">
      <c r="A785" s="33" t="s">
        <v>217</v>
      </c>
      <c r="B785" s="34"/>
      <c r="C785" s="6"/>
      <c r="D785" s="35"/>
      <c r="E785" s="35"/>
      <c r="F785" s="36"/>
    </row>
    <row r="786" ht="22.3" customHeight="1">
      <c r="A786" s="37" t="s">
        <v>218</v>
      </c>
      <c r="B786" s="9"/>
      <c r="C786" s="20"/>
      <c r="D786" s="11"/>
      <c r="E786" s="11"/>
      <c r="F786" s="13"/>
    </row>
    <row r="787" ht="24.45" customHeight="1">
      <c r="A787" s="8" t="s">
        <v>2</v>
      </c>
      <c r="B787" s="20" t="s">
        <v>29</v>
      </c>
      <c r="C787" s="20" t="s">
        <v>30</v>
      </c>
      <c r="D787" s="20" t="s">
        <v>31</v>
      </c>
      <c r="E787" s="20" t="s">
        <v>32</v>
      </c>
      <c r="F787" s="38" t="s">
        <v>33</v>
      </c>
    </row>
    <row r="788" ht="19.4" customHeight="1">
      <c r="A788" s="8" t="s">
        <v>70</v>
      </c>
      <c r="B788" s="9" t="s">
        <v>74</v>
      </c>
      <c r="C788" s="20" t="s">
        <v>72</v>
      </c>
      <c r="D788" s="11"/>
      <c r="E788" s="11"/>
      <c r="F788" s="39">
        <f>F789</f>
        <v>9.02</v>
      </c>
    </row>
    <row r="789" ht="19.4" customHeight="1">
      <c r="A789" s="8"/>
      <c r="B789" s="9" t="s">
        <v>113</v>
      </c>
      <c r="C789" s="20" t="s">
        <v>60</v>
      </c>
      <c r="D789" s="23">
        <v>1.3</v>
      </c>
      <c r="E789" s="10">
        <v>6.94</v>
      </c>
      <c r="F789" s="39">
        <f>round(D789*E789,2)</f>
        <v>9.02</v>
      </c>
    </row>
    <row r="790" ht="19.4" customHeight="1">
      <c r="A790" s="8" t="s">
        <v>85</v>
      </c>
      <c r="B790" s="9" t="s">
        <v>77</v>
      </c>
      <c r="C790" s="20" t="s">
        <v>72</v>
      </c>
      <c r="D790" s="11"/>
      <c r="E790" s="11"/>
      <c r="F790" s="39">
        <f>F791</f>
        <v>1.62</v>
      </c>
    </row>
    <row r="791" ht="19.4" customHeight="1">
      <c r="A791" s="8"/>
      <c r="B791" s="9" t="s">
        <v>219</v>
      </c>
      <c r="C791" s="20" t="s">
        <v>220</v>
      </c>
      <c r="D791" s="23">
        <v>1.9</v>
      </c>
      <c r="E791" s="10">
        <v>0.85</v>
      </c>
      <c r="F791" s="39">
        <f>round(D791*E791,2)</f>
        <v>1.62</v>
      </c>
    </row>
    <row r="792" ht="19.4" customHeight="1">
      <c r="A792" s="8" t="s">
        <v>87</v>
      </c>
      <c r="B792" s="9" t="s">
        <v>221</v>
      </c>
      <c r="C792" s="20" t="s">
        <v>72</v>
      </c>
      <c r="D792" s="11"/>
      <c r="E792" s="11"/>
      <c r="F792" s="39">
        <f>F793+F794+F795</f>
        <v>2.9</v>
      </c>
    </row>
    <row r="793" ht="19.4" customHeight="1">
      <c r="A793" s="8"/>
      <c r="B793" s="9" t="s">
        <v>222</v>
      </c>
      <c r="C793" s="20" t="s">
        <v>72</v>
      </c>
      <c r="D793" s="10">
        <v>0.41</v>
      </c>
      <c r="E793" s="24">
        <v>1</v>
      </c>
      <c r="F793" s="39">
        <f>round(D793*E793,2)</f>
        <v>0.41</v>
      </c>
    </row>
    <row r="794" ht="19.4" customHeight="1">
      <c r="A794" s="8"/>
      <c r="B794" s="9" t="s">
        <v>223</v>
      </c>
      <c r="C794" s="20" t="s">
        <v>72</v>
      </c>
      <c r="D794" s="10">
        <v>1.83</v>
      </c>
      <c r="E794" s="24">
        <v>1</v>
      </c>
      <c r="F794" s="39">
        <f>round(D794*E794,2)</f>
        <v>1.83</v>
      </c>
    </row>
    <row r="795" ht="19.4" customHeight="1">
      <c r="A795" s="8"/>
      <c r="B795" s="9" t="s">
        <v>224</v>
      </c>
      <c r="C795" s="20" t="s">
        <v>72</v>
      </c>
      <c r="D795" s="10">
        <v>0.66</v>
      </c>
      <c r="E795" s="24">
        <v>1</v>
      </c>
      <c r="F795" s="39">
        <f>round(D795*E795,2)</f>
        <v>0.66</v>
      </c>
    </row>
    <row r="796" ht="19.4" customHeight="1">
      <c r="A796" s="8"/>
      <c r="B796" s="9" t="s">
        <v>97</v>
      </c>
      <c r="C796" s="20" t="s">
        <v>72</v>
      </c>
      <c r="D796" s="11"/>
      <c r="E796" s="11"/>
      <c r="F796" s="39">
        <f>F788+F790+F792</f>
        <v>13.54</v>
      </c>
    </row>
    <row r="797" ht="19.4" customHeight="1">
      <c r="A797" s="8"/>
      <c r="B797" s="9"/>
      <c r="C797" s="20"/>
      <c r="D797" s="11"/>
      <c r="E797" s="11"/>
      <c r="F797" s="13"/>
    </row>
    <row r="798" ht="19.4" customHeight="1">
      <c r="A798" s="8"/>
      <c r="B798" s="9"/>
      <c r="C798" s="20"/>
      <c r="D798" s="11"/>
      <c r="E798" s="11"/>
      <c r="F798" s="13"/>
    </row>
    <row r="799" ht="19.4" customHeight="1">
      <c r="A799" s="8"/>
      <c r="B799" s="9"/>
      <c r="C799" s="20"/>
      <c r="D799" s="11"/>
      <c r="E799" s="11"/>
      <c r="F799" s="13"/>
    </row>
    <row r="800" ht="19.4" customHeight="1">
      <c r="A800" s="8"/>
      <c r="B800" s="9"/>
      <c r="C800" s="20"/>
      <c r="D800" s="11"/>
      <c r="E800" s="11"/>
      <c r="F800" s="13"/>
    </row>
    <row r="801" ht="19.4" customHeight="1">
      <c r="A801" s="8"/>
      <c r="B801" s="9"/>
      <c r="C801" s="20"/>
      <c r="D801" s="11"/>
      <c r="E801" s="11"/>
      <c r="F801" s="13"/>
    </row>
    <row r="802" ht="19.4" customHeight="1">
      <c r="A802" s="8"/>
      <c r="B802" s="9"/>
      <c r="C802" s="20"/>
      <c r="D802" s="11"/>
      <c r="E802" s="11"/>
      <c r="F802" s="13"/>
    </row>
    <row r="803" ht="19.4" customHeight="1">
      <c r="A803" s="8"/>
      <c r="B803" s="9"/>
      <c r="C803" s="20"/>
      <c r="D803" s="11"/>
      <c r="E803" s="11"/>
      <c r="F803" s="13"/>
    </row>
    <row r="804" ht="19.4" customHeight="1">
      <c r="A804" s="8"/>
      <c r="B804" s="9"/>
      <c r="C804" s="20"/>
      <c r="D804" s="11"/>
      <c r="E804" s="11"/>
      <c r="F804" s="13"/>
    </row>
    <row r="805" ht="19.4" customHeight="1">
      <c r="A805" s="8"/>
      <c r="B805" s="9"/>
      <c r="C805" s="20"/>
      <c r="D805" s="11"/>
      <c r="E805" s="11"/>
      <c r="F805" s="13"/>
    </row>
    <row r="806" ht="19.4" customHeight="1">
      <c r="A806" s="8"/>
      <c r="B806" s="9"/>
      <c r="C806" s="20"/>
      <c r="D806" s="11"/>
      <c r="E806" s="11"/>
      <c r="F806" s="13"/>
    </row>
    <row r="807" ht="19.4" customHeight="1">
      <c r="A807" s="8"/>
      <c r="B807" s="9"/>
      <c r="C807" s="20"/>
      <c r="D807" s="11"/>
      <c r="E807" s="11"/>
      <c r="F807" s="13"/>
    </row>
    <row r="808" ht="19.4" customHeight="1">
      <c r="A808" s="8"/>
      <c r="B808" s="9"/>
      <c r="C808" s="20"/>
      <c r="D808" s="11"/>
      <c r="E808" s="11"/>
      <c r="F808" s="13"/>
    </row>
    <row r="809" ht="19.4" customHeight="1">
      <c r="A809" s="8"/>
      <c r="B809" s="9"/>
      <c r="C809" s="20"/>
      <c r="D809" s="11"/>
      <c r="E809" s="11"/>
      <c r="F809" s="13"/>
    </row>
    <row r="810" ht="19.4" customHeight="1">
      <c r="A810" s="8"/>
      <c r="B810" s="9"/>
      <c r="C810" s="20"/>
      <c r="D810" s="11"/>
      <c r="E810" s="11"/>
      <c r="F810" s="13"/>
    </row>
    <row r="811" ht="19.4" customHeight="1">
      <c r="A811" s="8"/>
      <c r="B811" s="9"/>
      <c r="C811" s="20"/>
      <c r="D811" s="11"/>
      <c r="E811" s="11"/>
      <c r="F811" s="13"/>
    </row>
    <row r="812" ht="19.4" customHeight="1">
      <c r="A812" s="8"/>
      <c r="B812" s="9"/>
      <c r="C812" s="20"/>
      <c r="D812" s="11"/>
      <c r="E812" s="11"/>
      <c r="F812" s="13"/>
    </row>
    <row r="813" ht="19.4" customHeight="1">
      <c r="A813" s="8"/>
      <c r="B813" s="9"/>
      <c r="C813" s="20"/>
      <c r="D813" s="11"/>
      <c r="E813" s="11"/>
      <c r="F813" s="13"/>
    </row>
    <row r="814" ht="19.4" customHeight="1">
      <c r="A814" s="8"/>
      <c r="B814" s="9"/>
      <c r="C814" s="20"/>
      <c r="D814" s="11"/>
      <c r="E814" s="11"/>
      <c r="F814" s="13"/>
    </row>
    <row r="815" ht="19.4" customHeight="1">
      <c r="A815" s="8"/>
      <c r="B815" s="9"/>
      <c r="C815" s="20"/>
      <c r="D815" s="11"/>
      <c r="E815" s="11"/>
      <c r="F815" s="13"/>
    </row>
    <row r="816" ht="19.4" customHeight="1">
      <c r="A816" s="8"/>
      <c r="B816" s="9"/>
      <c r="C816" s="20"/>
      <c r="D816" s="11"/>
      <c r="E816" s="11"/>
      <c r="F816" s="13"/>
    </row>
    <row r="817" ht="19.4" customHeight="1">
      <c r="A817" s="8"/>
      <c r="B817" s="9"/>
      <c r="C817" s="20"/>
      <c r="D817" s="11"/>
      <c r="E817" s="11"/>
      <c r="F817" s="13"/>
    </row>
    <row r="818" ht="19.4" customHeight="1">
      <c r="A818" s="8"/>
      <c r="B818" s="9"/>
      <c r="C818" s="20"/>
      <c r="D818" s="11"/>
      <c r="E818" s="11"/>
      <c r="F818" s="13"/>
    </row>
    <row r="819" ht="19.4" customHeight="1">
      <c r="A819" s="15"/>
      <c r="B819" s="16"/>
      <c r="C819" s="26"/>
      <c r="D819" s="17"/>
      <c r="E819" s="17"/>
      <c r="F819" s="18"/>
    </row>
    <row r="820" ht="15.3" customHeight="1">
      <c r="A820" s="28"/>
      <c r="B820" s="2"/>
      <c r="C820" s="3"/>
      <c r="D820" s="4"/>
      <c r="E820" s="4"/>
      <c r="F820" s="4"/>
    </row>
    <row r="821" ht="15.3" customHeight="1">
      <c r="A821" s="3"/>
      <c r="B821" s="2"/>
      <c r="C821" s="3"/>
      <c r="D821" s="4"/>
      <c r="E821" s="4"/>
      <c r="F821" s="4"/>
    </row>
  </sheetData>
  <mergeCells>
    <mergeCell ref="A1:F1"/>
    <mergeCell ref="A2:F2"/>
    <mergeCell ref="A3:B3"/>
    <mergeCell ref="C3:E3"/>
    <mergeCell ref="F3"/>
    <mergeCell ref="A4:F4"/>
    <mergeCell ref="A5:F5"/>
    <mergeCell ref="A39:F40"/>
    <mergeCell ref="A41:F41"/>
    <mergeCell ref="A42:F42"/>
    <mergeCell ref="A43:B43"/>
    <mergeCell ref="C43:E43"/>
    <mergeCell ref="F43"/>
    <mergeCell ref="A44:F44"/>
    <mergeCell ref="A45:F45"/>
    <mergeCell ref="A79:F80"/>
    <mergeCell ref="A81:F81"/>
    <mergeCell ref="A82:F82"/>
    <mergeCell ref="A83:B83"/>
    <mergeCell ref="C83:E83"/>
    <mergeCell ref="F83"/>
    <mergeCell ref="A84:F84"/>
    <mergeCell ref="A85:F85"/>
    <mergeCell ref="A119:F120"/>
    <mergeCell ref="A121:F121"/>
    <mergeCell ref="A122:F122"/>
    <mergeCell ref="A123:B123"/>
    <mergeCell ref="C123:E123"/>
    <mergeCell ref="F123"/>
    <mergeCell ref="A124:F124"/>
    <mergeCell ref="A125:F125"/>
    <mergeCell ref="A166:F166"/>
    <mergeCell ref="A167:F167"/>
    <mergeCell ref="A168:F168"/>
    <mergeCell ref="A169:B169"/>
    <mergeCell ref="C169:E169"/>
    <mergeCell ref="F169"/>
    <mergeCell ref="A170:F170"/>
    <mergeCell ref="A171:F171"/>
    <mergeCell ref="A205:F206"/>
    <mergeCell ref="A207:F207"/>
    <mergeCell ref="A208:F208"/>
    <mergeCell ref="A209:B209"/>
    <mergeCell ref="C209:E209"/>
    <mergeCell ref="F209"/>
    <mergeCell ref="A210:F210"/>
    <mergeCell ref="A211:F211"/>
    <mergeCell ref="A245:F246"/>
    <mergeCell ref="A247:F247"/>
    <mergeCell ref="A248:F248"/>
    <mergeCell ref="A249:B249"/>
    <mergeCell ref="C249:E249"/>
    <mergeCell ref="F249"/>
    <mergeCell ref="A250:F250"/>
    <mergeCell ref="A251:F251"/>
    <mergeCell ref="A285:F286"/>
    <mergeCell ref="A287:F287"/>
    <mergeCell ref="A288:F288"/>
    <mergeCell ref="A289:B289"/>
    <mergeCell ref="C289:E289"/>
    <mergeCell ref="F289"/>
    <mergeCell ref="A290:F290"/>
    <mergeCell ref="A291:F291"/>
    <mergeCell ref="A325:F326"/>
    <mergeCell ref="A327:F327"/>
    <mergeCell ref="A328:F328"/>
    <mergeCell ref="A329:B329"/>
    <mergeCell ref="C329:E329"/>
    <mergeCell ref="F329"/>
    <mergeCell ref="A330:F330"/>
    <mergeCell ref="A331:F331"/>
    <mergeCell ref="A365:F366"/>
    <mergeCell ref="A367:F367"/>
    <mergeCell ref="A368:F368"/>
    <mergeCell ref="A369:B369"/>
    <mergeCell ref="C369:E369"/>
    <mergeCell ref="F369"/>
    <mergeCell ref="A370:F370"/>
    <mergeCell ref="A371:F371"/>
    <mergeCell ref="A405:F406"/>
    <mergeCell ref="A407:F407"/>
    <mergeCell ref="A408:F408"/>
    <mergeCell ref="A409:B409"/>
    <mergeCell ref="C409:E409"/>
    <mergeCell ref="F409"/>
    <mergeCell ref="A410:F410"/>
    <mergeCell ref="A411:F411"/>
    <mergeCell ref="A453:F453"/>
    <mergeCell ref="A454:F454"/>
    <mergeCell ref="A455:F455"/>
    <mergeCell ref="A456:B456"/>
    <mergeCell ref="C456:E456"/>
    <mergeCell ref="F456"/>
    <mergeCell ref="A457:F457"/>
    <mergeCell ref="A458:F458"/>
    <mergeCell ref="A501:F501"/>
    <mergeCell ref="A502:F502"/>
    <mergeCell ref="A503:F503"/>
    <mergeCell ref="A504:B504"/>
    <mergeCell ref="C504:E504"/>
    <mergeCell ref="F504"/>
    <mergeCell ref="A505:F505"/>
    <mergeCell ref="A506:F506"/>
    <mergeCell ref="A540:F541"/>
    <mergeCell ref="A542:F542"/>
    <mergeCell ref="A543:F543"/>
    <mergeCell ref="A544:B544"/>
    <mergeCell ref="C544:E544"/>
    <mergeCell ref="F544"/>
    <mergeCell ref="A545:F545"/>
    <mergeCell ref="A546:F546"/>
    <mergeCell ref="A580:F581"/>
    <mergeCell ref="A582:F582"/>
    <mergeCell ref="A583:F583"/>
    <mergeCell ref="A584:B584"/>
    <mergeCell ref="C584:E584"/>
    <mergeCell ref="F584"/>
    <mergeCell ref="A585:F585"/>
    <mergeCell ref="A586:F586"/>
    <mergeCell ref="A620:F621"/>
    <mergeCell ref="A622:F622"/>
    <mergeCell ref="A623:F623"/>
    <mergeCell ref="A624:B624"/>
    <mergeCell ref="C624:E624"/>
    <mergeCell ref="F624"/>
    <mergeCell ref="A625:F625"/>
    <mergeCell ref="A626:F626"/>
    <mergeCell ref="A660:F661"/>
    <mergeCell ref="A662:F662"/>
    <mergeCell ref="A663:F663"/>
    <mergeCell ref="A664:B664"/>
    <mergeCell ref="C664:E664"/>
    <mergeCell ref="F664"/>
    <mergeCell ref="A665:F665"/>
    <mergeCell ref="A666:F666"/>
    <mergeCell ref="A700:F701"/>
    <mergeCell ref="A702:F702"/>
    <mergeCell ref="A703:F703"/>
    <mergeCell ref="A704:B704"/>
    <mergeCell ref="C704:E704"/>
    <mergeCell ref="F704"/>
    <mergeCell ref="A705:F705"/>
    <mergeCell ref="A706:F706"/>
    <mergeCell ref="A740:F741"/>
    <mergeCell ref="A742:F742"/>
    <mergeCell ref="A743:F743"/>
    <mergeCell ref="A744:B744"/>
    <mergeCell ref="C744:E744"/>
    <mergeCell ref="F744"/>
    <mergeCell ref="A745:F745"/>
    <mergeCell ref="A746:F746"/>
    <mergeCell ref="A780:F781"/>
    <mergeCell ref="A782:F782"/>
    <mergeCell ref="A783:F783"/>
    <mergeCell ref="A784:B784"/>
    <mergeCell ref="C784:E784"/>
    <mergeCell ref="F784"/>
    <mergeCell ref="A785:F785"/>
    <mergeCell ref="A786:F786"/>
    <mergeCell ref="A820:F821"/>
  </mergeCells>
  <pageMargins left="0.68" right="0.29000000000000004" top="0.29000000000000004" bottom="0.29000000000000004" header="0.3" footer="0.3"/>
  <pageSetup paperSize="9" scale="100" firstPageNumber="1" fitToWidth="1" fitToHeight="1" orientation="default" horizontalDpi="600" verticalDpi="600" copies="1"/>
  <rowBreaks count="20" manualBreakCount="20">
    <brk id="40" max="16383" man="1" pt="0"/>
    <brk id="80" max="16383" man="1" pt="0"/>
    <brk id="120" max="16383" man="1" pt="0"/>
    <brk id="166" max="16383" man="1" pt="0"/>
    <brk id="206" max="16383" man="1" pt="0"/>
    <brk id="246" max="16383" man="1" pt="0"/>
    <brk id="286" max="16383" man="1" pt="0"/>
    <brk id="326" max="16383" man="1" pt="0"/>
    <brk id="366" max="16383" man="1" pt="0"/>
    <brk id="406" max="16383" man="1" pt="0"/>
    <brk id="453" max="16383" man="1" pt="0"/>
    <brk id="501" max="16383" man="1" pt="0"/>
    <brk id="541" max="16383" man="1" pt="0"/>
    <brk id="581" max="16383" man="1" pt="0"/>
    <brk id="621" max="16383" man="1" pt="0"/>
    <brk id="661" max="16383" man="1" pt="0"/>
    <brk id="701" max="16383" man="1" pt="0"/>
    <brk id="741" max="16383" man="1" pt="0"/>
    <brk id="781" max="16383" man="1" pt="0"/>
    <brk id="821" max="16383" man="1" pt="0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published="1" enableFormatConditionsCalculation="1">
    <pageSetUpPr/>
  </sheetPr>
  <dimension ref="A1"/>
  <sheetViews>
    <sheetView showRuler="1" showOutlineSymbols="1" defaultGridColor="1" colorId="64" zoomScale="100" workbookViewId="0"/>
  </sheetViews>
  <sheetFormatPr baseColWidth="8" defaultRowHeight="15"/>
  <cols>
    <col min="1" max="1" width="10.078125" customWidth="1" collapsed="1"/>
    <col min="2" max="2" width="17.70703125" customWidth="1" collapsed="1"/>
    <col min="3" max="3" width="10.078125" customWidth="1" collapsed="1"/>
    <col min="4" max="4" width="10.078125" customWidth="1" collapsed="1"/>
    <col min="5" max="5" width="10.078125" customWidth="1" collapsed="1"/>
    <col min="6" max="6" width="10.078125" customWidth="1" collapsed="1"/>
    <col min="7" max="7" width="10.078125" customWidth="1" collapsed="1"/>
    <col min="8" max="8" width="10.078125" customWidth="1" collapsed="1"/>
    <col min="9" max="9" width="10.078125" customWidth="1" collapsed="1"/>
    <col min="10" max="10" width="10.078125" customWidth="1" collapsed="1"/>
    <col min="11" max="11" width="10.078125" customWidth="1" collapsed="1"/>
    <col min="12" max="12" width="10.078125" customWidth="1" collapsed="1"/>
    <col min="13" max="13" width="10.078125" customWidth="1" collapsed="1"/>
  </cols>
  <sheetData>
    <row r="1" ht="31.25" customHeight="1">
      <c r="A1" s="1" t="s">
        <v>225</v>
      </c>
      <c r="B1" s="2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14.4" customHeight="1">
      <c r="A2" s="2"/>
      <c r="B2" s="2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0.15" customHeight="1">
      <c r="A3" s="5" t="s">
        <v>2</v>
      </c>
      <c r="B3" s="6" t="s">
        <v>29</v>
      </c>
      <c r="C3" s="6" t="s">
        <v>226</v>
      </c>
      <c r="D3" s="6" t="s">
        <v>227</v>
      </c>
      <c r="E3" s="6" t="s">
        <v>228</v>
      </c>
      <c r="F3" s="6" t="s">
        <v>229</v>
      </c>
      <c r="G3" s="6" t="s">
        <v>230</v>
      </c>
      <c r="H3" s="6" t="s">
        <v>231</v>
      </c>
      <c r="I3" s="6" t="s">
        <v>232</v>
      </c>
      <c r="J3" s="6" t="s">
        <v>233</v>
      </c>
      <c r="K3" s="6" t="s">
        <v>234</v>
      </c>
      <c r="L3" s="6" t="s">
        <v>235</v>
      </c>
      <c r="M3" s="7" t="s">
        <v>236</v>
      </c>
    </row>
    <row r="4" ht="19.4" customHeight="1">
      <c r="A4" s="8"/>
      <c r="B4" s="9" t="s">
        <v>9</v>
      </c>
      <c r="C4" s="40">
        <f>C5+C13</f>
        <v>21.5534</v>
      </c>
      <c r="D4" s="40">
        <f>D5+D13</f>
        <v>0.3876</v>
      </c>
      <c r="E4" s="11"/>
      <c r="F4" s="25">
        <f>F5+F13</f>
        <v>0.607</v>
      </c>
      <c r="G4" s="11"/>
      <c r="H4" s="10">
        <f>H5+H13</f>
        <v>33.47</v>
      </c>
      <c r="I4" s="40">
        <f>I5+I13</f>
        <v>85.5318</v>
      </c>
      <c r="J4" s="40">
        <f>J5+J13</f>
        <v>5.1912</v>
      </c>
      <c r="K4" s="40">
        <f>K5+K13</f>
        <v>0.0065</v>
      </c>
      <c r="L4" s="40">
        <f>L5+L13</f>
        <v>1.5062</v>
      </c>
      <c r="M4" s="43">
        <f>M5+M13</f>
        <v>69.9164</v>
      </c>
    </row>
    <row r="5" ht="19.4" customHeight="1">
      <c r="A5" s="8" t="s">
        <v>10</v>
      </c>
      <c r="B5" s="9" t="s">
        <v>11</v>
      </c>
      <c r="C5" s="11"/>
      <c r="D5" s="11"/>
      <c r="E5" s="11"/>
      <c r="F5" s="40">
        <f>F6+F7+F8+F9+F10+F11+F12</f>
        <v>0.3376</v>
      </c>
      <c r="G5" s="11"/>
      <c r="H5" s="11"/>
      <c r="I5" s="40">
        <f>I6+I7+I8+I9+I10+I11+I12</f>
        <v>85.5318</v>
      </c>
      <c r="J5" s="11"/>
      <c r="K5" s="40">
        <f>K6+K7+K8+K9+K10+K11+K12</f>
        <v>0.0025</v>
      </c>
      <c r="L5" s="40">
        <f>L6+L7+L8+L9+L10+L11+L12</f>
        <v>0.6348</v>
      </c>
      <c r="M5" s="43">
        <f>M6+M7+M8+M9+M10+M11+M12</f>
        <v>69.9164</v>
      </c>
    </row>
    <row r="6" ht="19.4" customHeight="1">
      <c r="A6" s="22">
        <v>1</v>
      </c>
      <c r="B6" s="9" t="s">
        <v>35</v>
      </c>
      <c r="C6" s="11"/>
      <c r="D6" s="11"/>
      <c r="E6" s="11"/>
      <c r="F6" s="11"/>
      <c r="G6" s="11"/>
      <c r="H6" s="11"/>
      <c r="I6" s="11"/>
      <c r="J6" s="11"/>
      <c r="K6" s="11"/>
      <c r="L6" s="25">
        <v>0.634</v>
      </c>
      <c r="M6" s="13"/>
    </row>
    <row r="7" ht="24.75" customHeight="1">
      <c r="A7" s="22">
        <v>2</v>
      </c>
      <c r="B7" s="9" t="s">
        <v>37</v>
      </c>
      <c r="C7" s="11"/>
      <c r="D7" s="11"/>
      <c r="E7" s="11"/>
      <c r="F7" s="11"/>
      <c r="G7" s="11"/>
      <c r="H7" s="11"/>
      <c r="I7" s="25">
        <v>50.913</v>
      </c>
      <c r="J7" s="11"/>
      <c r="K7" s="11"/>
      <c r="L7" s="11"/>
      <c r="M7" s="13"/>
    </row>
    <row r="8" ht="19.4" customHeight="1">
      <c r="A8" s="22">
        <v>3</v>
      </c>
      <c r="B8" s="9" t="s">
        <v>38</v>
      </c>
      <c r="C8" s="11"/>
      <c r="D8" s="11"/>
      <c r="E8" s="11"/>
      <c r="F8" s="11"/>
      <c r="G8" s="11"/>
      <c r="H8" s="11"/>
      <c r="I8" s="40">
        <v>34.6188</v>
      </c>
      <c r="J8" s="11"/>
      <c r="K8" s="11"/>
      <c r="L8" s="11"/>
      <c r="M8" s="13"/>
    </row>
    <row r="9" ht="19.4" customHeight="1">
      <c r="A9" s="22">
        <v>4</v>
      </c>
      <c r="B9" s="9" t="s">
        <v>39</v>
      </c>
      <c r="C9" s="11"/>
      <c r="D9" s="11"/>
      <c r="E9" s="11"/>
      <c r="F9" s="40">
        <v>0.0611</v>
      </c>
      <c r="G9" s="11"/>
      <c r="H9" s="11"/>
      <c r="I9" s="11"/>
      <c r="J9" s="11"/>
      <c r="K9" s="40">
        <v>0.0013</v>
      </c>
      <c r="L9" s="40">
        <v>0.0008</v>
      </c>
      <c r="M9" s="43">
        <v>69.9164</v>
      </c>
    </row>
    <row r="10" ht="24.75" customHeight="1">
      <c r="A10" s="22">
        <v>5</v>
      </c>
      <c r="B10" s="9" t="s">
        <v>40</v>
      </c>
      <c r="C10" s="11"/>
      <c r="D10" s="11"/>
      <c r="E10" s="11"/>
      <c r="F10" s="40">
        <v>0.0803</v>
      </c>
      <c r="G10" s="11"/>
      <c r="H10" s="11"/>
      <c r="I10" s="11"/>
      <c r="J10" s="11"/>
      <c r="K10" s="40">
        <v>0.0012</v>
      </c>
      <c r="L10" s="11"/>
      <c r="M10" s="13"/>
    </row>
    <row r="11" ht="19.4" customHeight="1">
      <c r="A11" s="22">
        <v>6</v>
      </c>
      <c r="B11" s="9" t="s">
        <v>41</v>
      </c>
      <c r="C11" s="11"/>
      <c r="D11" s="11"/>
      <c r="E11" s="11"/>
      <c r="F11" s="40">
        <v>0.1962</v>
      </c>
      <c r="G11" s="11"/>
      <c r="H11" s="11"/>
      <c r="I11" s="11"/>
      <c r="J11" s="11"/>
      <c r="K11" s="11"/>
      <c r="L11" s="11"/>
      <c r="M11" s="13"/>
    </row>
    <row r="12" ht="19.4" customHeight="1">
      <c r="A12" s="22">
        <v>7</v>
      </c>
      <c r="B12" s="9" t="s">
        <v>43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3"/>
    </row>
    <row r="13" ht="19.4" customHeight="1">
      <c r="A13" s="8" t="s">
        <v>12</v>
      </c>
      <c r="B13" s="9" t="s">
        <v>13</v>
      </c>
      <c r="C13" s="40">
        <f>C14+C15+C16+C17+C18+C19+C20+C21+C22+C23+C24+C30</f>
        <v>21.5534</v>
      </c>
      <c r="D13" s="40">
        <f>D14+D15+D16+D17+D18+D19+D20+D21+D22+D23+D24+D30</f>
        <v>0.3876</v>
      </c>
      <c r="E13" s="11"/>
      <c r="F13" s="40">
        <f>F14+F15+F16+F17+F18+F19+F20+F21+F22+F23+F24+F30</f>
        <v>0.2694</v>
      </c>
      <c r="G13" s="11"/>
      <c r="H13" s="10">
        <f>H14+H15+H16+H17+H18+H19+H20+H21+H22+H23+H24+H30</f>
        <v>33.47</v>
      </c>
      <c r="I13" s="11"/>
      <c r="J13" s="40">
        <f>J14+J15+J16+J17+J18+J19+J20+J21+J22+J23+J24+J30</f>
        <v>5.1912</v>
      </c>
      <c r="K13" s="25">
        <f>K14+K15+K16+K17+K18+K19+K20+K21+K22+K23+K24+K30</f>
        <v>0.004</v>
      </c>
      <c r="L13" s="40">
        <f>L14+L15+L16+L17+L18+L19+L20+L21+L22+L23+L24+L30</f>
        <v>0.8714</v>
      </c>
      <c r="M13" s="13"/>
    </row>
    <row r="14" ht="24.75" customHeight="1">
      <c r="A14" s="22">
        <v>1</v>
      </c>
      <c r="B14" s="9" t="s">
        <v>44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3"/>
    </row>
    <row r="15" ht="19.4" customHeight="1">
      <c r="A15" s="22">
        <v>2</v>
      </c>
      <c r="B15" s="9" t="s">
        <v>45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3"/>
    </row>
    <row r="16" ht="19.4" customHeight="1">
      <c r="A16" s="22">
        <v>3</v>
      </c>
      <c r="B16" s="9" t="s">
        <v>46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3"/>
    </row>
    <row r="17" ht="19.4" customHeight="1">
      <c r="A17" s="22">
        <v>4</v>
      </c>
      <c r="B17" s="9" t="s">
        <v>47</v>
      </c>
      <c r="C17" s="11"/>
      <c r="D17" s="11"/>
      <c r="E17" s="11"/>
      <c r="F17" s="11"/>
      <c r="G17" s="11"/>
      <c r="H17" s="11"/>
      <c r="I17" s="11"/>
      <c r="J17" s="11"/>
      <c r="K17" s="11"/>
      <c r="L17" s="40">
        <v>0.8686</v>
      </c>
      <c r="M17" s="13"/>
    </row>
    <row r="18" ht="19.4" customHeight="1">
      <c r="A18" s="22">
        <v>5</v>
      </c>
      <c r="B18" s="9" t="s">
        <v>43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3"/>
    </row>
    <row r="19" ht="19.4" customHeight="1">
      <c r="A19" s="22">
        <v>6</v>
      </c>
      <c r="B19" s="9" t="s">
        <v>48</v>
      </c>
      <c r="C19" s="40">
        <v>7.2142</v>
      </c>
      <c r="D19" s="11"/>
      <c r="E19" s="11"/>
      <c r="F19" s="40">
        <v>0.0227</v>
      </c>
      <c r="G19" s="11"/>
      <c r="H19" s="40">
        <v>11.2028</v>
      </c>
      <c r="I19" s="11"/>
      <c r="J19" s="11"/>
      <c r="K19" s="40">
        <v>0.0009</v>
      </c>
      <c r="L19" s="40">
        <v>0.0001</v>
      </c>
      <c r="M19" s="13"/>
    </row>
    <row r="20" ht="19.4" customHeight="1">
      <c r="A20" s="22">
        <v>7</v>
      </c>
      <c r="B20" s="9" t="s">
        <v>49</v>
      </c>
      <c r="C20" s="40">
        <v>14.3392</v>
      </c>
      <c r="D20" s="11"/>
      <c r="E20" s="11"/>
      <c r="F20" s="40">
        <v>0.1171</v>
      </c>
      <c r="G20" s="11"/>
      <c r="H20" s="40">
        <v>22.2672</v>
      </c>
      <c r="I20" s="11"/>
      <c r="J20" s="11"/>
      <c r="K20" s="40">
        <v>0.0019</v>
      </c>
      <c r="L20" s="40">
        <v>0.0027</v>
      </c>
      <c r="M20" s="13"/>
    </row>
    <row r="21" ht="19.4" customHeight="1">
      <c r="A21" s="22">
        <v>8</v>
      </c>
      <c r="B21" s="9" t="s">
        <v>50</v>
      </c>
      <c r="C21" s="11"/>
      <c r="D21" s="40">
        <v>0.3876</v>
      </c>
      <c r="E21" s="11"/>
      <c r="F21" s="11"/>
      <c r="G21" s="11"/>
      <c r="H21" s="11"/>
      <c r="I21" s="11"/>
      <c r="J21" s="11"/>
      <c r="K21" s="40">
        <v>0.0012</v>
      </c>
      <c r="L21" s="11"/>
      <c r="M21" s="13"/>
    </row>
    <row r="22" ht="19.4" customHeight="1">
      <c r="A22" s="22">
        <v>9</v>
      </c>
      <c r="B22" s="9" t="s">
        <v>52</v>
      </c>
      <c r="C22" s="11"/>
      <c r="D22" s="11"/>
      <c r="E22" s="11"/>
      <c r="F22" s="11"/>
      <c r="G22" s="11"/>
      <c r="H22" s="11"/>
      <c r="I22" s="11"/>
      <c r="J22" s="40">
        <v>5.1912</v>
      </c>
      <c r="K22" s="11"/>
      <c r="L22" s="11"/>
      <c r="M22" s="13"/>
    </row>
    <row r="23" ht="19.4" customHeight="1">
      <c r="A23" s="22">
        <v>10</v>
      </c>
      <c r="B23" s="9" t="s">
        <v>41</v>
      </c>
      <c r="C23" s="11"/>
      <c r="D23" s="11"/>
      <c r="E23" s="11"/>
      <c r="F23" s="40">
        <v>0.1296</v>
      </c>
      <c r="G23" s="11"/>
      <c r="H23" s="11"/>
      <c r="I23" s="11"/>
      <c r="J23" s="11"/>
      <c r="K23" s="11"/>
      <c r="L23" s="11"/>
      <c r="M23" s="13"/>
    </row>
    <row r="24" ht="19.4" customHeight="1">
      <c r="A24" s="44">
        <v>11</v>
      </c>
      <c r="B24" s="16" t="s">
        <v>53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8"/>
    </row>
    <row r="25" ht="11.15" customHeight="1">
      <c r="A25" s="19"/>
      <c r="B25" s="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ht="11.15" customHeight="1">
      <c r="A26" s="3"/>
      <c r="B26" s="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ht="31.25" customHeight="1">
      <c r="A27" s="1" t="s">
        <v>225</v>
      </c>
      <c r="B27" s="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ht="14.4" customHeight="1">
      <c r="A28" s="2"/>
      <c r="B28" s="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ht="20.15" customHeight="1">
      <c r="A29" s="5" t="s">
        <v>2</v>
      </c>
      <c r="B29" s="6" t="s">
        <v>29</v>
      </c>
      <c r="C29" s="6" t="s">
        <v>226</v>
      </c>
      <c r="D29" s="6" t="s">
        <v>227</v>
      </c>
      <c r="E29" s="6" t="s">
        <v>228</v>
      </c>
      <c r="F29" s="6" t="s">
        <v>229</v>
      </c>
      <c r="G29" s="6" t="s">
        <v>230</v>
      </c>
      <c r="H29" s="6" t="s">
        <v>231</v>
      </c>
      <c r="I29" s="6" t="s">
        <v>232</v>
      </c>
      <c r="J29" s="6" t="s">
        <v>233</v>
      </c>
      <c r="K29" s="6" t="s">
        <v>234</v>
      </c>
      <c r="L29" s="6" t="s">
        <v>235</v>
      </c>
      <c r="M29" s="7" t="s">
        <v>236</v>
      </c>
    </row>
    <row r="30" ht="19.4" customHeight="1">
      <c r="A30" s="22">
        <v>12</v>
      </c>
      <c r="B30" s="9" t="s">
        <v>55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3"/>
    </row>
    <row r="31" ht="19.4" customHeight="1">
      <c r="A31" s="8"/>
      <c r="B31" s="9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3"/>
    </row>
    <row r="32" ht="19.4" customHeight="1">
      <c r="A32" s="8"/>
      <c r="B32" s="9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3"/>
    </row>
    <row r="33" ht="19.4" customHeight="1">
      <c r="A33" s="8"/>
      <c r="B33" s="9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3"/>
    </row>
    <row r="34" ht="19.4" customHeight="1">
      <c r="A34" s="8"/>
      <c r="B34" s="9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3"/>
    </row>
    <row r="35" ht="19.4" customHeight="1">
      <c r="A35" s="8"/>
      <c r="B35" s="9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3"/>
    </row>
    <row r="36" ht="19.4" customHeight="1">
      <c r="A36" s="8"/>
      <c r="B36" s="9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3"/>
    </row>
    <row r="37" ht="19.4" customHeight="1">
      <c r="A37" s="8"/>
      <c r="B37" s="9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3"/>
    </row>
    <row r="38" ht="19.4" customHeight="1">
      <c r="A38" s="8"/>
      <c r="B38" s="9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3"/>
    </row>
    <row r="39" ht="19.4" customHeight="1">
      <c r="A39" s="8"/>
      <c r="B39" s="9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3"/>
    </row>
    <row r="40" ht="19.4" customHeight="1">
      <c r="A40" s="8"/>
      <c r="B40" s="9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3"/>
    </row>
    <row r="41" ht="19.4" customHeight="1">
      <c r="A41" s="8"/>
      <c r="B41" s="9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3"/>
    </row>
    <row r="42" ht="19.4" customHeight="1">
      <c r="A42" s="8"/>
      <c r="B42" s="9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3"/>
    </row>
    <row r="43" ht="19.4" customHeight="1">
      <c r="A43" s="8"/>
      <c r="B43" s="9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3"/>
    </row>
    <row r="44" ht="19.4" customHeight="1">
      <c r="A44" s="8"/>
      <c r="B44" s="9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3"/>
    </row>
    <row r="45" ht="19.4" customHeight="1">
      <c r="A45" s="8"/>
      <c r="B45" s="9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3"/>
    </row>
    <row r="46" ht="19.4" customHeight="1">
      <c r="A46" s="8"/>
      <c r="B46" s="9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3"/>
    </row>
    <row r="47" ht="19.4" customHeight="1">
      <c r="A47" s="8"/>
      <c r="B47" s="9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3"/>
    </row>
    <row r="48" ht="19.4" customHeight="1">
      <c r="A48" s="8"/>
      <c r="B48" s="9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3"/>
    </row>
    <row r="49" ht="19.4" customHeight="1">
      <c r="A49" s="8"/>
      <c r="B49" s="9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3"/>
    </row>
    <row r="50" ht="19.4" customHeight="1">
      <c r="A50" s="8"/>
      <c r="B50" s="9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3"/>
    </row>
    <row r="51" ht="19.4" customHeight="1">
      <c r="A51" s="15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8"/>
    </row>
    <row r="52" ht="18.7" customHeight="1">
      <c r="A52" s="19"/>
      <c r="B52" s="2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</row>
  </sheetData>
  <mergeCells>
    <mergeCell ref="A1:M1"/>
    <mergeCell ref="A2:M2"/>
    <mergeCell ref="A25:M26"/>
    <mergeCell ref="A27:M27"/>
    <mergeCell ref="A28:M28"/>
    <mergeCell ref="A52:M52"/>
  </mergeCells>
  <pageMargins left="0.29000000000000004" right="0.29000000000000004" top="0.68" bottom="0.29000000000000004" header="0.3" footer="0.3"/>
  <pageSetup paperSize="9" scale="100" firstPageNumber="1" fitToWidth="1" fitToHeight="1" orientation="landscape" horizontalDpi="600" verticalDpi="600" copies="1"/>
  <rowBreaks count="2" manualBreakCount="2">
    <brk id="26" max="16383" man="1" pt="0"/>
    <brk id="52" max="16383" man="1" pt="0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LinksUpToDate>false</LinksUpToDate>
  <SharedDoc>false</SharedDoc>
  <HyperlinksChanged>false</HyperlinksChanged>
  <Application>NPOI</Applicat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2023-11-30T17:27:41Z</dcterms:created>
  <dc:creator>NPOI</dc:creator>
</coreProperties>
</file>

<file path=docProps/custom.xml><?xml version="1.0" encoding="utf-8"?>
<Properties xmlns="http://schemas.openxmlformats.org/officeDocument/2006/custom-properties">
  <property fmtid="{D5CDD505-2E9C-101B-9397-08002B2CF9AE}" pid="2" name="Generator">
    <lpwstr xmlns="http://schemas.openxmlformats.org/officeDocument/2006/docPropsVTypes">NPOI</lpwstr>
  </property>
  <property fmtid="{D5CDD505-2E9C-101B-9397-08002B2CF9AE}" pid="3" name="Generator Version">
    <lpwstr xmlns="http://schemas.openxmlformats.org/officeDocument/2006/docPropsVTypes">2.4.1</lpwstr>
  </property>
</Properties>
</file>